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pidistribuidora.sharepoint.com/sites/DepartamentodeTI/Shared Documents/Backup de usuários desligados/Lilian Wada/Trade1/TRADE COMPARTILHADA/PASTA COMUM/BOOKS MATERIAIS MPDV/ABRIL-2025/DISTRIBUIDOR/"/>
    </mc:Choice>
  </mc:AlternateContent>
  <xr:revisionPtr revIDLastSave="904" documentId="8_{D6FB50E3-91E0-4FE6-8436-DD08EBC160C3}" xr6:coauthVersionLast="47" xr6:coauthVersionMax="47" xr10:uidLastSave="{7F8F5343-1AC0-4DCB-945A-D4F77D92B291}"/>
  <bookViews>
    <workbookView xWindow="-110" yWindow="-110" windowWidth="19420" windowHeight="10420" xr2:uid="{276EFCDF-65BB-47A6-86F1-A40D37A98189}"/>
  </bookViews>
  <sheets>
    <sheet name="SOLICITAR VACUUM" sheetId="1" r:id="rId1"/>
    <sheet name="BASE UTILIZADA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A46" i="1" s="1"/>
  <c r="H46" i="1" s="1"/>
  <c r="G32" i="2"/>
  <c r="B44" i="1"/>
  <c r="A44" i="1" s="1"/>
  <c r="H44" i="1" s="1"/>
  <c r="G31" i="2"/>
  <c r="B45" i="1"/>
  <c r="A45" i="1" s="1"/>
  <c r="H45" i="1" s="1"/>
  <c r="B17" i="1"/>
  <c r="A17" i="1" s="1"/>
  <c r="H17" i="1" s="1"/>
  <c r="B18" i="1"/>
  <c r="A18" i="1" s="1"/>
  <c r="G18" i="1" s="1"/>
  <c r="B19" i="1"/>
  <c r="A19" i="1" s="1"/>
  <c r="F19" i="1" s="1"/>
  <c r="B20" i="1"/>
  <c r="A20" i="1" s="1"/>
  <c r="F20" i="1" s="1"/>
  <c r="B21" i="1"/>
  <c r="B22" i="1"/>
  <c r="A22" i="1"/>
  <c r="H22" i="1" s="1"/>
  <c r="B23" i="1"/>
  <c r="A23" i="1"/>
  <c r="F23" i="1" s="1"/>
  <c r="B24" i="1"/>
  <c r="A24" i="1" s="1"/>
  <c r="B25" i="1"/>
  <c r="A25" i="1" s="1"/>
  <c r="F25" i="1" s="1"/>
  <c r="B26" i="1"/>
  <c r="A26" i="1" s="1"/>
  <c r="F26" i="1" s="1"/>
  <c r="B27" i="1"/>
  <c r="A27" i="1" s="1"/>
  <c r="F27" i="1" s="1"/>
  <c r="B28" i="1"/>
  <c r="A28" i="1" s="1"/>
  <c r="F28" i="1" s="1"/>
  <c r="B29" i="1"/>
  <c r="A29" i="1" s="1"/>
  <c r="F29" i="1" s="1"/>
  <c r="B30" i="1"/>
  <c r="A30" i="1" s="1"/>
  <c r="F30" i="1" s="1"/>
  <c r="B31" i="1"/>
  <c r="A31" i="1" s="1"/>
  <c r="H31" i="1" s="1"/>
  <c r="B32" i="1"/>
  <c r="A32" i="1" s="1"/>
  <c r="G32" i="1" s="1"/>
  <c r="B33" i="1"/>
  <c r="A33" i="1" s="1"/>
  <c r="D33" i="1" s="1"/>
  <c r="E33" i="1" s="1"/>
  <c r="B34" i="1"/>
  <c r="A34" i="1" s="1"/>
  <c r="D34" i="1" s="1"/>
  <c r="E34" i="1" s="1"/>
  <c r="B35" i="1"/>
  <c r="A35" i="1" s="1"/>
  <c r="D35" i="1" s="1"/>
  <c r="E35" i="1" s="1"/>
  <c r="B36" i="1"/>
  <c r="A36" i="1" s="1"/>
  <c r="F36" i="1" s="1"/>
  <c r="B37" i="1"/>
  <c r="A37" i="1" s="1"/>
  <c r="F37" i="1" s="1"/>
  <c r="B38" i="1"/>
  <c r="A38" i="1"/>
  <c r="G38" i="1" s="1"/>
  <c r="B39" i="1"/>
  <c r="A39" i="1"/>
  <c r="D39" i="1" s="1"/>
  <c r="E39" i="1" s="1"/>
  <c r="B40" i="1"/>
  <c r="A40" i="1" s="1"/>
  <c r="D40" i="1" s="1"/>
  <c r="E40" i="1" s="1"/>
  <c r="B41" i="1"/>
  <c r="A41" i="1" s="1"/>
  <c r="D41" i="1" s="1"/>
  <c r="E41" i="1" s="1"/>
  <c r="B42" i="1"/>
  <c r="A42" i="1" s="1"/>
  <c r="F42" i="1" s="1"/>
  <c r="B43" i="1"/>
  <c r="A43" i="1" s="1"/>
  <c r="G43" i="1" s="1"/>
  <c r="A21" i="1"/>
  <c r="D21" i="1" s="1"/>
  <c r="E21" i="1" s="1"/>
  <c r="B16" i="1"/>
  <c r="A16" i="1" s="1"/>
  <c r="F16" i="1" s="1"/>
  <c r="D46" i="1" l="1"/>
  <c r="E46" i="1" s="1"/>
  <c r="F46" i="1"/>
  <c r="G46" i="1"/>
  <c r="H24" i="1"/>
  <c r="G24" i="1"/>
  <c r="F24" i="1"/>
  <c r="D24" i="1"/>
  <c r="E24" i="1" s="1"/>
  <c r="G39" i="1"/>
  <c r="H26" i="1"/>
  <c r="F39" i="1"/>
  <c r="G16" i="1"/>
  <c r="H34" i="1"/>
  <c r="F31" i="1"/>
  <c r="D42" i="1"/>
  <c r="E42" i="1" s="1"/>
  <c r="G42" i="1"/>
  <c r="D32" i="1"/>
  <c r="E32" i="1" s="1"/>
  <c r="D23" i="1"/>
  <c r="E23" i="1" s="1"/>
  <c r="H29" i="1"/>
  <c r="F32" i="1"/>
  <c r="D31" i="1"/>
  <c r="E31" i="1" s="1"/>
  <c r="G31" i="1"/>
  <c r="G29" i="1"/>
  <c r="F40" i="1"/>
  <c r="G33" i="1"/>
  <c r="H16" i="1"/>
  <c r="D25" i="1"/>
  <c r="E25" i="1" s="1"/>
  <c r="F34" i="1"/>
  <c r="D20" i="1"/>
  <c r="E20" i="1" s="1"/>
  <c r="G25" i="1"/>
  <c r="G40" i="1"/>
  <c r="H20" i="1"/>
  <c r="H28" i="1"/>
  <c r="H25" i="1"/>
  <c r="D16" i="1"/>
  <c r="E16" i="1" s="1"/>
  <c r="H33" i="1"/>
  <c r="D26" i="1"/>
  <c r="E26" i="1" s="1"/>
  <c r="F38" i="1"/>
  <c r="H38" i="1"/>
  <c r="F41" i="1"/>
  <c r="D38" i="1"/>
  <c r="E38" i="1" s="1"/>
  <c r="D28" i="1"/>
  <c r="E28" i="1" s="1"/>
  <c r="H43" i="1"/>
  <c r="D45" i="1"/>
  <c r="E45" i="1" s="1"/>
  <c r="H41" i="1"/>
  <c r="H42" i="1"/>
  <c r="G28" i="1"/>
  <c r="H23" i="1"/>
  <c r="D30" i="1"/>
  <c r="E30" i="1" s="1"/>
  <c r="D17" i="1"/>
  <c r="E17" i="1" s="1"/>
  <c r="G20" i="1"/>
  <c r="G21" i="1"/>
  <c r="H35" i="1"/>
  <c r="D43" i="1"/>
  <c r="E43" i="1" s="1"/>
  <c r="D29" i="1"/>
  <c r="E29" i="1" s="1"/>
  <c r="F43" i="1"/>
  <c r="H39" i="1"/>
  <c r="H32" i="1"/>
  <c r="H40" i="1"/>
  <c r="H21" i="1"/>
  <c r="G17" i="1"/>
  <c r="F17" i="1"/>
  <c r="G26" i="1"/>
  <c r="G41" i="1"/>
  <c r="F35" i="1"/>
  <c r="F21" i="1"/>
  <c r="D36" i="1"/>
  <c r="E36" i="1" s="1"/>
  <c r="F33" i="1"/>
  <c r="F22" i="1"/>
  <c r="D27" i="1"/>
  <c r="E27" i="1" s="1"/>
  <c r="G34" i="1"/>
  <c r="F45" i="1"/>
  <c r="G30" i="1"/>
  <c r="G23" i="1"/>
  <c r="D44" i="1"/>
  <c r="E44" i="1" s="1"/>
  <c r="F18" i="1"/>
  <c r="D37" i="1"/>
  <c r="E37" i="1" s="1"/>
  <c r="H36" i="1"/>
  <c r="G27" i="1"/>
  <c r="G35" i="1"/>
  <c r="G36" i="1"/>
  <c r="G22" i="1"/>
  <c r="G45" i="1"/>
  <c r="H37" i="1"/>
  <c r="G37" i="1"/>
  <c r="D22" i="1"/>
  <c r="E22" i="1" s="1"/>
  <c r="D18" i="1"/>
  <c r="E18" i="1" s="1"/>
  <c r="H30" i="1"/>
  <c r="H18" i="1"/>
  <c r="H19" i="1"/>
  <c r="D19" i="1"/>
  <c r="E19" i="1" s="1"/>
  <c r="H27" i="1"/>
  <c r="G19" i="1"/>
  <c r="F44" i="1"/>
  <c r="G44" i="1"/>
  <c r="E47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Jerffson Silva</author>
  </authors>
  <commentList>
    <comment ref="C15" authorId="0" shapeId="0" xr:uid="{3B638FE9-3300-40E0-9D0D-A61E16854DAB}">
      <text>
        <r>
          <rPr>
            <b/>
            <sz val="9"/>
            <color indexed="81"/>
            <rFont val="Segoe UI"/>
            <family val="2"/>
          </rPr>
          <t>Jerffson Silva:</t>
        </r>
        <r>
          <rPr>
            <sz val="9"/>
            <color indexed="81"/>
            <rFont val="Segoe UI"/>
            <family val="2"/>
          </rPr>
          <t xml:space="preserve">
Digite apenas as quantidades.</t>
        </r>
      </text>
    </comment>
  </commentList>
</comments>
</file>

<file path=xl/sharedStrings.xml><?xml version="1.0" encoding="utf-8"?>
<sst xmlns="http://schemas.openxmlformats.org/spreadsheetml/2006/main" count="116" uniqueCount="77">
  <si>
    <t>CODIGO</t>
  </si>
  <si>
    <t>DESCRIÇÃO</t>
  </si>
  <si>
    <t>QUANTIDADE</t>
  </si>
  <si>
    <t>VALOR UNITARIO</t>
  </si>
  <si>
    <t>VALOR DO PEDIDO</t>
  </si>
  <si>
    <t>PREÇO</t>
  </si>
  <si>
    <t>QTD. COR</t>
  </si>
  <si>
    <t>CARGA TOTAL</t>
  </si>
  <si>
    <t>CARGA POR  COR</t>
  </si>
  <si>
    <t>STATUS</t>
  </si>
  <si>
    <t>COD.</t>
  </si>
  <si>
    <t>DESCRIÇÃO DE PRODUTO</t>
  </si>
  <si>
    <t>CARGA POR COR</t>
  </si>
  <si>
    <t>MEDIDAS</t>
  </si>
  <si>
    <t>VACUUM LAPISEIRA RETRATIL SOBRANCELHA</t>
  </si>
  <si>
    <t>ATIVO</t>
  </si>
  <si>
    <t>VACUUM BASE LIQUIDA ULTRA</t>
  </si>
  <si>
    <t>3,5 ALTURA\18 LARGURA\24,5 PROFUNDIDADE</t>
  </si>
  <si>
    <t>VACUUM BLUSH</t>
  </si>
  <si>
    <t>3,5 ALTURA\15,5 LARGURA\19 PROFUNDIDADE</t>
  </si>
  <si>
    <t>VACUUM CANETA DELINEADORA CX</t>
  </si>
  <si>
    <t>3,5 ALTURA\6,5 LARGURA\17,5 PROFUNDIDADE</t>
  </si>
  <si>
    <t>VACUUM GEL INCOLOR PARA SOBRANCELHA</t>
  </si>
  <si>
    <t>3,5 ALTURA\6,5 LARGURA\20 PROFUNDIDADE</t>
  </si>
  <si>
    <t>VACUUM LAPIS APONTAVEL ULTRA PRETO</t>
  </si>
  <si>
    <t>3,5 ALTURA\7,5 LARGURA\17,5 PROFUNDIDADE</t>
  </si>
  <si>
    <t>VACUUM LAPISEIRA RETRÁTIL OLHOS</t>
  </si>
  <si>
    <t>VACUUM LIP GLOSS INCOLOR</t>
  </si>
  <si>
    <t>VACUUM LIP TINT</t>
  </si>
  <si>
    <t>3,5 ALTURA\16 LARGURA\19,5 PROFUNDIDADE</t>
  </si>
  <si>
    <t>VACUUM MASCARA CILIOS POWER</t>
  </si>
  <si>
    <t>3,5 ALTURA\10 LARGURA\18 PROFUNDIDADE</t>
  </si>
  <si>
    <t>VACUUM PÓ COMPACTO ULTRA FINO CX</t>
  </si>
  <si>
    <t>VACUUM PALETA SEXTETO SOMBRAS NOITE</t>
  </si>
  <si>
    <t>VACUUM PALETA PELE DE MILHOES 2</t>
  </si>
  <si>
    <t>VACUUM BATOM VEGANO DAILUS</t>
  </si>
  <si>
    <t>VACUUM CRISTAL ORGANIZADOR PARA ESMALTES</t>
  </si>
  <si>
    <t>2 ALTURA\34 LARGURA\18,5 PROFUNDIDADE</t>
  </si>
  <si>
    <t>VACUUM BATOM LIQUIDO DAILUS</t>
  </si>
  <si>
    <t>3,5 ALTURA\14 LARGURA\21 PROFUNDIDADE</t>
  </si>
  <si>
    <t>3,5 ALTURA\10 LARGURA\20 PROFUNDIDADE</t>
  </si>
  <si>
    <t>3,5 ALTURA\10 LARGURA\17,5 PROFUNDIDADE</t>
  </si>
  <si>
    <t>3,5 ALTURA\34,5 LARGURA\21,5 PROFUNDIDADE</t>
  </si>
  <si>
    <t>3,5 ALTURA\15 LARGURA\19 PROFUNDIDADE</t>
  </si>
  <si>
    <t>VACUUM LIP GLITTER</t>
  </si>
  <si>
    <t>3,5 ALTURA\10,5 LARGURA\23 PROFUNDIDADE</t>
  </si>
  <si>
    <t>RAZÃO SOCIAL:</t>
  </si>
  <si>
    <t>CNPJ:</t>
  </si>
  <si>
    <t>CONTATO:</t>
  </si>
  <si>
    <t>TELEFONE:</t>
  </si>
  <si>
    <t>E-MAIL:</t>
  </si>
  <si>
    <t>DATA:</t>
  </si>
  <si>
    <t>VACUUM MASCARA PARA CILIOS DUO</t>
  </si>
  <si>
    <t>3,5 ALTURA\14,5 LARGURA\16,5 PROFUNDIDADE</t>
  </si>
  <si>
    <t>VACUUM MASCARA PARA SOBRANCELHA</t>
  </si>
  <si>
    <t>VACUUM CERA PARA SOBRANCELHA</t>
  </si>
  <si>
    <t>VACUUM QUARTETO PARA SOBRANCELHA</t>
  </si>
  <si>
    <t>3,5 ALTURA\9,5 LARGURA\21 PROFUNDIDADE</t>
  </si>
  <si>
    <t>3,5 ALTURA\7,1 LARGURA\19,8 PROFUNDIDADE</t>
  </si>
  <si>
    <t>VACUUM PÓ SOLTO</t>
  </si>
  <si>
    <t>3,5 ALTURA\25,5 LARGURA\19,8 PROFUNDIDADE</t>
  </si>
  <si>
    <t>VACUUM CORRETIVO LIQUIDO</t>
  </si>
  <si>
    <t>VACUUM MASCARA ULTRAFIBER</t>
  </si>
  <si>
    <t>3,5 ALTURA\10,3 LARGURA\21,5 PROFUNDIDADE</t>
  </si>
  <si>
    <t>VACUUM CORRETIVO CAMUFLAGEM</t>
  </si>
  <si>
    <t>3,5 ALTURA\10,1 LARGURA\21,5 PROFUNDIDADE</t>
  </si>
  <si>
    <t>3,5 ALTURA\13 LARGURA\21,5 PROFUNDIDADE</t>
  </si>
  <si>
    <t>VACUUM LIP GLOSSY</t>
  </si>
  <si>
    <t>3,5 ALTURA\11 LARGURA\24 PROFUNDIDADE</t>
  </si>
  <si>
    <t>VACUUM CONTORNO LABIAL</t>
  </si>
  <si>
    <t>VACUUM CONTORNO CREMOSO</t>
  </si>
  <si>
    <t>3,5 ALTURA\8 LARGURA\21,4 PROFUNDIDADE</t>
  </si>
  <si>
    <t>VACUUM BASE FIX</t>
  </si>
  <si>
    <t>3,5 ALTURA\27 LARGURA\23,3 PROFUNDIDADE</t>
  </si>
  <si>
    <t>VACUUM SOMBRA LIQUIDA</t>
  </si>
  <si>
    <t>3,5 ALTURA\17 LARGURA\24 PROFUNDIDADE</t>
  </si>
  <si>
    <t>VACUUM BLUSH STICK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</si>
</sst>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4" x14ac:knownFonts="1">
    <font>
      <sz val="11"/>
      <color theme="1"/>
      <name val="Calibri"/>
      <family val="2"/>
      <scheme val="minor"/>
    </font>
    <font>
      <sz val="10"/>
      <name val="Arial Nova"/>
      <family val="2"/>
    </font>
    <font>
      <sz val="10"/>
      <color theme="1"/>
      <name val="Arial Nova"/>
      <family val="2"/>
    </font>
    <font>
      <sz val="11"/>
      <color theme="1"/>
      <name val="Calibri"/>
      <family val="2"/>
      <scheme val="minor"/>
    </font>
    <font>
      <b/>
      <sz val="10"/>
      <name val="Arial Nova"/>
      <family val="2"/>
    </font>
    <font>
      <sz val="12"/>
      <color theme="0"/>
      <name val="Calibri Light"/>
      <family val="2"/>
      <scheme val="major"/>
    </font>
    <font>
      <sz val="11"/>
      <name val="Calibri"/>
      <family val="2"/>
      <scheme val="minor"/>
    </font>
    <font>
      <b/>
      <sz val="10"/>
      <color theme="1"/>
      <name val="Arial Nova"/>
      <family val="2"/>
    </font>
    <font>
      <sz val="10"/>
      <color theme="1"/>
      <name val="Calibri"/>
      <family val="2"/>
      <scheme val="minor"/>
    </font>
    <font>
      <b/>
      <sz val="9"/>
      <color theme="0"/>
      <name val="Arial Nov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1"/>
        <bgColor indexed="8"/>
      </patternFill>
    </fill>
    <fill>
      <patternFill patternType="solid">
        <fgColor theme="0"/>
        <bgColor indexed="8"/>
      </patternFill>
    </fill>
    <fill>
      <patternFill patternType="solid">
        <fgColor rgb="FFFFEFF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5" fillId="3" borderId="5" xfId="0" applyFont="1" applyFill="1" applyBorder="1" applyAlignment="1">
      <alignment horizontal="left" vertical="top"/>
    </xf>
    <xf numFmtId="0" fontId="6" fillId="4" borderId="5" xfId="0" applyFont="1" applyFill="1" applyBorder="1" applyAlignment="1">
      <alignment horizontal="left" vertical="top"/>
    </xf>
    <xf numFmtId="164" fontId="6" fillId="4" borderId="5" xfId="0" applyNumberFormat="1" applyFont="1" applyFill="1" applyBorder="1" applyAlignment="1">
      <alignment horizontal="left" vertical="top"/>
    </xf>
    <xf numFmtId="0" fontId="0" fillId="4" borderId="5" xfId="0" applyFill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164" fontId="0" fillId="0" borderId="5" xfId="0" applyNumberFormat="1" applyBorder="1" applyAlignment="1">
      <alignment horizontal="left" vertical="top"/>
    </xf>
    <xf numFmtId="164" fontId="0" fillId="4" borderId="5" xfId="0" applyNumberFormat="1" applyFill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9" fillId="2" borderId="6" xfId="0" applyFont="1" applyFill="1" applyBorder="1" applyAlignment="1">
      <alignment horizontal="center"/>
    </xf>
    <xf numFmtId="0" fontId="9" fillId="2" borderId="6" xfId="0" applyFont="1" applyFill="1" applyBorder="1" applyAlignment="1" applyProtection="1">
      <alignment horizontal="center"/>
      <protection locked="0"/>
    </xf>
    <xf numFmtId="0" fontId="2" fillId="5" borderId="6" xfId="0" applyFont="1" applyFill="1" applyBorder="1" applyAlignment="1">
      <alignment horizontal="center"/>
    </xf>
    <xf numFmtId="0" fontId="8" fillId="5" borderId="6" xfId="0" applyFont="1" applyFill="1" applyBorder="1"/>
    <xf numFmtId="0" fontId="2" fillId="0" borderId="6" xfId="0" applyFont="1" applyBorder="1" applyAlignment="1" applyProtection="1">
      <alignment horizontal="center"/>
      <protection locked="0"/>
    </xf>
    <xf numFmtId="44" fontId="2" fillId="5" borderId="6" xfId="1" applyFont="1" applyFill="1" applyBorder="1" applyAlignment="1" applyProtection="1">
      <alignment horizontal="center"/>
    </xf>
    <xf numFmtId="0" fontId="1" fillId="5" borderId="6" xfId="0" applyFont="1" applyFill="1" applyBorder="1" applyAlignment="1">
      <alignment horizontal="center"/>
    </xf>
    <xf numFmtId="44" fontId="7" fillId="2" borderId="7" xfId="1" applyFont="1" applyFill="1" applyBorder="1"/>
    <xf numFmtId="0" fontId="4" fillId="0" borderId="1" xfId="0" applyFont="1" applyBorder="1"/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2" fillId="2" borderId="7" xfId="0" applyFont="1" applyFill="1" applyBorder="1" applyAlignment="1" applyProtection="1">
      <alignment horizontal="center" vertical="center"/>
      <protection locked="0"/>
    </xf>
    <xf numFmtId="14" fontId="12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vertical="top" wrapText="1"/>
    </xf>
    <xf numFmtId="164" fontId="0" fillId="0" borderId="5" xfId="0" applyNumberFormat="1" applyBorder="1" applyAlignment="1">
      <alignment horizontal="left" vertical="top" wrapText="1"/>
    </xf>
    <xf numFmtId="0" fontId="0" fillId="0" borderId="5" xfId="0" applyBorder="1"/>
    <xf numFmtId="0" fontId="0" fillId="0" borderId="5" xfId="0" applyBorder="1" applyAlignment="1">
      <alignment horizontal="left"/>
    </xf>
    <xf numFmtId="0" fontId="2" fillId="0" borderId="0" xfId="0" applyFont="1" applyAlignment="1" applyProtection="1">
      <alignment horizontal="center"/>
      <protection locked="0"/>
    </xf>
    <xf numFmtId="0" fontId="6" fillId="0" borderId="5" xfId="0" applyFont="1" applyBorder="1" applyAlignment="1">
      <alignment vertical="top" wrapText="1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3" fillId="5" borderId="8" xfId="0" applyFont="1" applyFill="1" applyBorder="1" applyAlignment="1" applyProtection="1">
      <alignment horizontal="center" vertical="center"/>
      <protection locked="0"/>
    </xf>
    <xf numFmtId="0" fontId="13" fillId="5" borderId="9" xfId="0" applyFont="1" applyFill="1" applyBorder="1" applyAlignment="1" applyProtection="1">
      <alignment horizontal="center" vertical="center"/>
      <protection locked="0"/>
    </xf>
    <xf numFmtId="0" fontId="13" fillId="5" borderId="10" xfId="0" applyFont="1" applyFill="1" applyBorder="1" applyAlignment="1" applyProtection="1">
      <alignment horizontal="center" vertical="center"/>
      <protection locked="0"/>
    </xf>
    <xf numFmtId="14" fontId="13" fillId="5" borderId="8" xfId="0" applyNumberFormat="1" applyFont="1" applyFill="1" applyBorder="1" applyAlignment="1" applyProtection="1">
      <alignment horizontal="center" vertical="center"/>
      <protection locked="0"/>
    </xf>
    <xf numFmtId="14" fontId="13" fillId="5" borderId="9" xfId="0" applyNumberFormat="1" applyFont="1" applyFill="1" applyBorder="1" applyAlignment="1" applyProtection="1">
      <alignment horizontal="center" vertical="center"/>
      <protection locked="0"/>
    </xf>
    <xf numFmtId="14" fontId="13" fillId="5" borderId="10" xfId="0" applyNumberFormat="1" applyFont="1" applyFill="1" applyBorder="1" applyAlignment="1" applyProtection="1">
      <alignment horizontal="center" vertical="center"/>
      <protection locked="0"/>
    </xf>
  </cellXfs>
  <cellStyles count="2">
    <cellStyle name="Moeda" xfId="1" builtinId="4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FFEF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9</xdr:row>
      <xdr:rowOff>11028</xdr:rowOff>
    </xdr:from>
    <xdr:to>
      <xdr:col>0</xdr:col>
      <xdr:colOff>1386841</xdr:colOff>
      <xdr:row>13</xdr:row>
      <xdr:rowOff>73851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B9D51DF-A830-457F-8746-0216477E32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8331" b="19343"/>
        <a:stretch/>
      </xdr:blipFill>
      <xdr:spPr>
        <a:xfrm>
          <a:off x="1" y="780648"/>
          <a:ext cx="1386840" cy="428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3CF8-93CD-4C00-AC86-8954CB4D0FAA}">
  <sheetPr>
    <pageSetUpPr fitToPage="1"/>
  </sheetPr>
  <dimension ref="A1:H149"/>
  <sheetViews>
    <sheetView showGridLines="0" tabSelected="1" zoomScale="70" zoomScaleNormal="70" workbookViewId="0">
      <pane ySplit="15" topLeftCell="A16" activePane="bottomLeft" state="frozen"/>
      <selection pane="bottomLeft" activeCell="F44" sqref="F44"/>
    </sheetView>
  </sheetViews>
  <sheetFormatPr defaultColWidth="8.90625" defaultRowHeight="13" x14ac:dyDescent="0.3"/>
  <cols>
    <col min="1" max="1" width="23.08984375" style="1" bestFit="1" customWidth="1"/>
    <col min="2" max="2" width="39.90625" style="1" bestFit="1" customWidth="1"/>
    <col min="3" max="3" width="12.54296875" style="1" bestFit="1" customWidth="1"/>
    <col min="4" max="4" width="15.90625" style="1" bestFit="1" customWidth="1"/>
    <col min="5" max="5" width="16.90625" style="1" bestFit="1" customWidth="1"/>
    <col min="6" max="6" width="9.1796875" style="1" bestFit="1" customWidth="1"/>
    <col min="7" max="7" width="16" style="1" bestFit="1" customWidth="1"/>
    <col min="8" max="8" width="13.453125" style="1" bestFit="1" customWidth="1"/>
    <col min="9" max="16384" width="8.90625" style="1"/>
  </cols>
  <sheetData>
    <row r="1" spans="1:8" ht="16" thickBot="1" x14ac:dyDescent="0.35">
      <c r="A1" s="26" t="s">
        <v>46</v>
      </c>
      <c r="B1" s="38"/>
      <c r="C1" s="39"/>
      <c r="D1" s="39"/>
      <c r="E1" s="40"/>
      <c r="F1" s="24"/>
      <c r="G1" s="24"/>
      <c r="H1" s="25"/>
    </row>
    <row r="2" spans="1:8" ht="16" thickBot="1" x14ac:dyDescent="0.35">
      <c r="A2" s="26" t="s">
        <v>47</v>
      </c>
      <c r="B2" s="38"/>
      <c r="C2" s="39"/>
      <c r="D2" s="39"/>
      <c r="E2" s="40"/>
      <c r="F2" s="24"/>
      <c r="G2" s="24"/>
      <c r="H2" s="25"/>
    </row>
    <row r="3" spans="1:8" ht="16" thickBot="1" x14ac:dyDescent="0.35">
      <c r="A3" s="26" t="s">
        <v>48</v>
      </c>
      <c r="B3" s="38"/>
      <c r="C3" s="39"/>
      <c r="D3" s="39"/>
      <c r="E3" s="40"/>
      <c r="F3" s="24"/>
      <c r="G3" s="24"/>
      <c r="H3" s="25"/>
    </row>
    <row r="4" spans="1:8" ht="16" thickBot="1" x14ac:dyDescent="0.35">
      <c r="A4" s="26" t="s">
        <v>49</v>
      </c>
      <c r="B4" s="38"/>
      <c r="C4" s="39"/>
      <c r="D4" s="39"/>
      <c r="E4" s="40"/>
      <c r="F4" s="24"/>
      <c r="G4" s="24"/>
      <c r="H4" s="25"/>
    </row>
    <row r="5" spans="1:8" ht="16" thickBot="1" x14ac:dyDescent="0.35">
      <c r="A5" s="27" t="s">
        <v>50</v>
      </c>
      <c r="B5" s="41"/>
      <c r="C5" s="42"/>
      <c r="D5" s="42"/>
      <c r="E5" s="43"/>
      <c r="F5" s="24"/>
      <c r="G5" s="24"/>
      <c r="H5" s="25"/>
    </row>
    <row r="6" spans="1:8" ht="16" thickBot="1" x14ac:dyDescent="0.35">
      <c r="A6" s="26" t="s">
        <v>51</v>
      </c>
      <c r="B6" s="41"/>
      <c r="C6" s="39"/>
      <c r="D6" s="39"/>
      <c r="E6" s="40"/>
      <c r="F6" s="24"/>
      <c r="G6" s="24"/>
      <c r="H6" s="25"/>
    </row>
    <row r="7" spans="1:8" x14ac:dyDescent="0.3">
      <c r="A7" s="22"/>
      <c r="B7" s="23"/>
      <c r="C7" s="24"/>
      <c r="D7" s="24"/>
      <c r="E7" s="24"/>
      <c r="F7" s="24"/>
      <c r="G7" s="24"/>
      <c r="H7" s="25"/>
    </row>
    <row r="8" spans="1:8" x14ac:dyDescent="0.3">
      <c r="A8" s="22"/>
      <c r="B8" s="23"/>
      <c r="C8" s="24"/>
      <c r="D8" s="24"/>
      <c r="E8" s="24"/>
      <c r="F8" s="24"/>
      <c r="G8" s="24"/>
      <c r="H8" s="25"/>
    </row>
    <row r="9" spans="1:8" x14ac:dyDescent="0.3">
      <c r="A9" s="22"/>
      <c r="B9" s="35"/>
      <c r="C9" s="36"/>
      <c r="D9" s="36"/>
      <c r="E9" s="36"/>
      <c r="F9" s="36"/>
      <c r="G9" s="36"/>
      <c r="H9" s="37"/>
    </row>
    <row r="10" spans="1:8" ht="7.5" customHeight="1" x14ac:dyDescent="0.3">
      <c r="A10" s="2"/>
      <c r="F10" s="3"/>
      <c r="G10" s="3"/>
      <c r="H10" s="3"/>
    </row>
    <row r="11" spans="1:8" ht="7.5" customHeight="1" x14ac:dyDescent="0.3">
      <c r="A11" s="2"/>
      <c r="F11" s="3"/>
      <c r="G11" s="3"/>
      <c r="H11" s="3"/>
    </row>
    <row r="12" spans="1:8" ht="7.5" customHeight="1" x14ac:dyDescent="0.3">
      <c r="A12" s="2"/>
      <c r="F12" s="3"/>
      <c r="G12" s="3"/>
      <c r="H12" s="3"/>
    </row>
    <row r="13" spans="1:8" ht="7.5" customHeight="1" x14ac:dyDescent="0.3">
      <c r="A13" s="2"/>
      <c r="F13" s="3"/>
      <c r="G13" s="3"/>
      <c r="H13" s="3"/>
    </row>
    <row r="14" spans="1:8" ht="7.5" customHeight="1" thickBot="1" x14ac:dyDescent="0.35">
      <c r="A14" s="2"/>
      <c r="F14" s="3"/>
      <c r="G14" s="3"/>
      <c r="H14" s="3"/>
    </row>
    <row r="15" spans="1:8" ht="12.75" customHeight="1" thickTop="1" thickBot="1" x14ac:dyDescent="0.35">
      <c r="A15" s="14" t="s">
        <v>0</v>
      </c>
      <c r="B15" s="14" t="s">
        <v>1</v>
      </c>
      <c r="C15" s="15" t="s">
        <v>2</v>
      </c>
      <c r="D15" s="14" t="s">
        <v>3</v>
      </c>
      <c r="E15" s="14" t="s">
        <v>4</v>
      </c>
      <c r="F15" s="14" t="s">
        <v>6</v>
      </c>
      <c r="G15" s="14" t="s">
        <v>8</v>
      </c>
      <c r="H15" s="14" t="s">
        <v>7</v>
      </c>
    </row>
    <row r="16" spans="1:8" ht="12.75" customHeight="1" thickTop="1" thickBot="1" x14ac:dyDescent="0.35">
      <c r="A16" s="16">
        <f>IFERROR(VLOOKUP(B16,'BASE UTILIZADA'!$C:$I,7,0),"")</f>
        <v>121613</v>
      </c>
      <c r="B16" s="17" t="str">
        <f>'BASE UTILIZADA'!C2</f>
        <v>VACUUM BASE LIQUIDA ULTRA</v>
      </c>
      <c r="C16" s="18"/>
      <c r="D16" s="19">
        <f>IFERROR(VLOOKUP(A16,'BASE UTILIZADA'!$B:$D,3,0),"")</f>
        <v>15.66</v>
      </c>
      <c r="E16" s="19">
        <f>IFERROR(D16*C16,"")</f>
        <v>0</v>
      </c>
      <c r="F16" s="20">
        <f>IFERROR(VLOOKUP(A16,'BASE UTILIZADA'!$B:$E,4,0),"")</f>
        <v>4</v>
      </c>
      <c r="G16" s="20">
        <f>IFERROR(VLOOKUP(A16,'BASE UTILIZADA'!$B:$F,5,0),"")</f>
        <v>6</v>
      </c>
      <c r="H16" s="20">
        <f>IFERROR(VLOOKUP(A16,'BASE UTILIZADA'!$B:$G,6,0),"")</f>
        <v>24</v>
      </c>
    </row>
    <row r="17" spans="1:8" ht="12.75" customHeight="1" thickTop="1" thickBot="1" x14ac:dyDescent="0.35">
      <c r="A17" s="16">
        <f>IFERROR(VLOOKUP(B17,'BASE UTILIZADA'!$C:$I,7,0),"")</f>
        <v>126690</v>
      </c>
      <c r="B17" s="17" t="str">
        <f>'BASE UTILIZADA'!C3</f>
        <v>VACUUM BATOM VEGANO DAILUS</v>
      </c>
      <c r="C17" s="18"/>
      <c r="D17" s="19">
        <f>IFERROR(VLOOKUP(A17,'BASE UTILIZADA'!$B:$D,3,0),"")</f>
        <v>16.875</v>
      </c>
      <c r="E17" s="19">
        <f t="shared" ref="E17:E44" si="0">IFERROR(D17*C17,"")</f>
        <v>0</v>
      </c>
      <c r="F17" s="20">
        <f>IFERROR(VLOOKUP(A17,'BASE UTILIZADA'!$B:$E,4,0),"")</f>
        <v>5</v>
      </c>
      <c r="G17" s="20">
        <f>IFERROR(VLOOKUP(A17,'BASE UTILIZADA'!$B:$F,5,0),"")</f>
        <v>6</v>
      </c>
      <c r="H17" s="20">
        <f>IFERROR(VLOOKUP(A17,'BASE UTILIZADA'!$B:$G,6,0),"")</f>
        <v>30</v>
      </c>
    </row>
    <row r="18" spans="1:8" ht="12.75" customHeight="1" thickTop="1" thickBot="1" x14ac:dyDescent="0.35">
      <c r="A18" s="16">
        <f>IFERROR(VLOOKUP(B18,'BASE UTILIZADA'!$C:$I,7,0),"")</f>
        <v>137772</v>
      </c>
      <c r="B18" s="17" t="str">
        <f>'BASE UTILIZADA'!C4</f>
        <v>VACUUM BATOM LIQUIDO DAILUS</v>
      </c>
      <c r="C18" s="18"/>
      <c r="D18" s="19">
        <f>IFERROR(VLOOKUP(A18,'BASE UTILIZADA'!$B:$D,3,0),"")</f>
        <v>13.25</v>
      </c>
      <c r="E18" s="19">
        <f t="shared" si="0"/>
        <v>0</v>
      </c>
      <c r="F18" s="20">
        <f>IFERROR(VLOOKUP(A18,'BASE UTILIZADA'!$B:$E,4,0),"")</f>
        <v>3</v>
      </c>
      <c r="G18" s="20">
        <f>IFERROR(VLOOKUP(A18,'BASE UTILIZADA'!$B:$F,5,0),"")</f>
        <v>6</v>
      </c>
      <c r="H18" s="20">
        <f>IFERROR(VLOOKUP(A18,'BASE UTILIZADA'!$B:$G,6,0),"")</f>
        <v>18</v>
      </c>
    </row>
    <row r="19" spans="1:8" ht="12.75" customHeight="1" thickTop="1" thickBot="1" x14ac:dyDescent="0.35">
      <c r="A19" s="16">
        <f>IFERROR(VLOOKUP(B19,'BASE UTILIZADA'!$C:$I,7,0),"")</f>
        <v>137800</v>
      </c>
      <c r="B19" s="17" t="str">
        <f>'BASE UTILIZADA'!C5</f>
        <v>VACUUM LIP GLITTER</v>
      </c>
      <c r="C19" s="18"/>
      <c r="D19" s="19">
        <f>IFERROR(VLOOKUP(A19,'BASE UTILIZADA'!$B:$D,3,0),"")</f>
        <v>13.23</v>
      </c>
      <c r="E19" s="19">
        <f t="shared" si="0"/>
        <v>0</v>
      </c>
      <c r="F19" s="20">
        <f>IFERROR(VLOOKUP(A19,'BASE UTILIZADA'!$B:$E,4,0),"")</f>
        <v>3</v>
      </c>
      <c r="G19" s="20">
        <f>IFERROR(VLOOKUP(A19,'BASE UTILIZADA'!$B:$F,5,0),"")</f>
        <v>6</v>
      </c>
      <c r="H19" s="20">
        <f>IFERROR(VLOOKUP(A19,'BASE UTILIZADA'!$B:$G,6,0),"")</f>
        <v>18</v>
      </c>
    </row>
    <row r="20" spans="1:8" ht="12.75" customHeight="1" thickTop="1" thickBot="1" x14ac:dyDescent="0.35">
      <c r="A20" s="16">
        <f>IFERROR(VLOOKUP(B20,'BASE UTILIZADA'!$C:$I,7,0),"")</f>
        <v>126691</v>
      </c>
      <c r="B20" s="17" t="str">
        <f>'BASE UTILIZADA'!C6</f>
        <v>VACUUM LAPISEIRA RETRATIL SOBRANCELHA</v>
      </c>
      <c r="C20" s="18"/>
      <c r="D20" s="19">
        <f>IFERROR(VLOOKUP(A20,'BASE UTILIZADA'!$B:$D,3,0),"")</f>
        <v>18.09</v>
      </c>
      <c r="E20" s="19">
        <f t="shared" si="0"/>
        <v>0</v>
      </c>
      <c r="F20" s="20">
        <f>IFERROR(VLOOKUP(A20,'BASE UTILIZADA'!$B:$E,4,0),"")</f>
        <v>3</v>
      </c>
      <c r="G20" s="20">
        <f>IFERROR(VLOOKUP(A20,'BASE UTILIZADA'!$B:$F,5,0),"")</f>
        <v>12</v>
      </c>
      <c r="H20" s="20">
        <f>IFERROR(VLOOKUP(A20,'BASE UTILIZADA'!$B:$G,6,0),"")</f>
        <v>36</v>
      </c>
    </row>
    <row r="21" spans="1:8" ht="14" thickTop="1" thickBot="1" x14ac:dyDescent="0.35">
      <c r="A21" s="16">
        <f>IFERROR(VLOOKUP(B21,'BASE UTILIZADA'!$C:$I,7,0),"")</f>
        <v>131635</v>
      </c>
      <c r="B21" s="17" t="str">
        <f>'BASE UTILIZADA'!C7</f>
        <v>VACUUM LIP GLOSS INCOLOR</v>
      </c>
      <c r="C21" s="18"/>
      <c r="D21" s="19">
        <f>IFERROR(VLOOKUP(A21,'BASE UTILIZADA'!$B:$D,3,0),"")</f>
        <v>15.66</v>
      </c>
      <c r="E21" s="19">
        <f t="shared" si="0"/>
        <v>0</v>
      </c>
      <c r="F21" s="20">
        <f>IFERROR(VLOOKUP(A21,'BASE UTILIZADA'!$B:$E,4,0),"")</f>
        <v>1</v>
      </c>
      <c r="G21" s="20">
        <f>IFERROR(VLOOKUP(A21,'BASE UTILIZADA'!$B:$F,5,0),"")</f>
        <v>12</v>
      </c>
      <c r="H21" s="20">
        <f>IFERROR(VLOOKUP(A21,'BASE UTILIZADA'!$B:$G,6,0),"")</f>
        <v>12</v>
      </c>
    </row>
    <row r="22" spans="1:8" ht="14" thickTop="1" thickBot="1" x14ac:dyDescent="0.35">
      <c r="A22" s="16">
        <f>IFERROR(VLOOKUP(B22,'BASE UTILIZADA'!$C:$I,7,0),"")</f>
        <v>131679</v>
      </c>
      <c r="B22" s="17" t="str">
        <f>'BASE UTILIZADA'!C8</f>
        <v>VACUUM LAPIS APONTAVEL ULTRA PRETO</v>
      </c>
      <c r="C22" s="18"/>
      <c r="D22" s="19">
        <f>IFERROR(VLOOKUP(A22,'BASE UTILIZADA'!$B:$D,3,0),"")</f>
        <v>16.875</v>
      </c>
      <c r="E22" s="19">
        <f t="shared" si="0"/>
        <v>0</v>
      </c>
      <c r="F22" s="20">
        <f>IFERROR(VLOOKUP(A22,'BASE UTILIZADA'!$B:$E,4,0),"")</f>
        <v>1</v>
      </c>
      <c r="G22" s="20">
        <f>IFERROR(VLOOKUP(A22,'BASE UTILIZADA'!$B:$F,5,0),"")</f>
        <v>36</v>
      </c>
      <c r="H22" s="20">
        <f>IFERROR(VLOOKUP(A22,'BASE UTILIZADA'!$B:$G,6,0),"")</f>
        <v>36</v>
      </c>
    </row>
    <row r="23" spans="1:8" ht="14" thickTop="1" thickBot="1" x14ac:dyDescent="0.35">
      <c r="A23" s="16">
        <f>IFERROR(VLOOKUP(B23,'BASE UTILIZADA'!$C:$I,7,0),"")</f>
        <v>137810</v>
      </c>
      <c r="B23" s="17" t="str">
        <f>'BASE UTILIZADA'!C9</f>
        <v>VACUUM MASCARA PARA CILIOS DUO</v>
      </c>
      <c r="C23" s="18"/>
      <c r="D23" s="19">
        <f>IFERROR(VLOOKUP(A23,'BASE UTILIZADA'!$B:$D,3,0),"")</f>
        <v>14.45</v>
      </c>
      <c r="E23" s="19">
        <f t="shared" si="0"/>
        <v>0</v>
      </c>
      <c r="F23" s="20">
        <f>IFERROR(VLOOKUP(A23,'BASE UTILIZADA'!$B:$E,4,0),"")</f>
        <v>1</v>
      </c>
      <c r="G23" s="20">
        <f>IFERROR(VLOOKUP(A23,'BASE UTILIZADA'!$B:$F,5,0),"")</f>
        <v>12</v>
      </c>
      <c r="H23" s="20">
        <f>IFERROR(VLOOKUP(A23,'BASE UTILIZADA'!$B:$G,6,0),"")</f>
        <v>12</v>
      </c>
    </row>
    <row r="24" spans="1:8" ht="14" thickTop="1" thickBot="1" x14ac:dyDescent="0.35">
      <c r="A24" s="16">
        <f>IFERROR(VLOOKUP(B24,'BASE UTILIZADA'!$C:$I,7,0),"")</f>
        <v>131687</v>
      </c>
      <c r="B24" s="17" t="str">
        <f>'BASE UTILIZADA'!C10</f>
        <v>VACUUM MASCARA CILIOS POWER</v>
      </c>
      <c r="C24" s="18"/>
      <c r="D24" s="19">
        <f>IFERROR(VLOOKUP(A24,'BASE UTILIZADA'!$B:$D,3,0),"")</f>
        <v>13.23</v>
      </c>
      <c r="E24" s="19">
        <f t="shared" si="0"/>
        <v>0</v>
      </c>
      <c r="F24" s="20">
        <f>IFERROR(VLOOKUP(A24,'BASE UTILIZADA'!$B:$E,4,0),"")</f>
        <v>1</v>
      </c>
      <c r="G24" s="20">
        <f>IFERROR(VLOOKUP(A24,'BASE UTILIZADA'!$B:$F,5,0),"")</f>
        <v>12</v>
      </c>
      <c r="H24" s="20">
        <f>IFERROR(VLOOKUP(A24,'BASE UTILIZADA'!$B:$G,6,0),"")</f>
        <v>12</v>
      </c>
    </row>
    <row r="25" spans="1:8" ht="14" thickTop="1" thickBot="1" x14ac:dyDescent="0.35">
      <c r="A25" s="16">
        <f>IFERROR(VLOOKUP(B25,'BASE UTILIZADA'!$C:$I,7,0),"")</f>
        <v>131721</v>
      </c>
      <c r="B25" s="17" t="str">
        <f>'BASE UTILIZADA'!C11</f>
        <v>VACUUM BLUSH</v>
      </c>
      <c r="C25" s="18"/>
      <c r="D25" s="19">
        <f>IFERROR(VLOOKUP(A25,'BASE UTILIZADA'!$B:$D,3,0),"")</f>
        <v>16.875</v>
      </c>
      <c r="E25" s="19">
        <f t="shared" si="0"/>
        <v>0</v>
      </c>
      <c r="F25" s="20">
        <f>IFERROR(VLOOKUP(A25,'BASE UTILIZADA'!$B:$E,4,0),"")</f>
        <v>2</v>
      </c>
      <c r="G25" s="20">
        <f>IFERROR(VLOOKUP(A25,'BASE UTILIZADA'!$B:$F,5,0),"")</f>
        <v>6</v>
      </c>
      <c r="H25" s="20">
        <f>IFERROR(VLOOKUP(A25,'BASE UTILIZADA'!$B:$G,6,0),"")</f>
        <v>12</v>
      </c>
    </row>
    <row r="26" spans="1:8" ht="14" thickTop="1" thickBot="1" x14ac:dyDescent="0.35">
      <c r="A26" s="16">
        <f>IFERROR(VLOOKUP(B26,'BASE UTILIZADA'!$C:$I,7,0),"")</f>
        <v>131745</v>
      </c>
      <c r="B26" s="17" t="str">
        <f>'BASE UTILIZADA'!C12</f>
        <v>VACUUM PÓ COMPACTO ULTRA FINO CX</v>
      </c>
      <c r="C26" s="18"/>
      <c r="D26" s="19">
        <f>IFERROR(VLOOKUP(A26,'BASE UTILIZADA'!$B:$D,3,0),"")</f>
        <v>17.833500000000001</v>
      </c>
      <c r="E26" s="19">
        <f t="shared" si="0"/>
        <v>0</v>
      </c>
      <c r="F26" s="20">
        <f>IFERROR(VLOOKUP(A26,'BASE UTILIZADA'!$B:$E,4,0),"")</f>
        <v>4</v>
      </c>
      <c r="G26" s="20">
        <f>IFERROR(VLOOKUP(A26,'BASE UTILIZADA'!$B:$F,5,0),"")</f>
        <v>6</v>
      </c>
      <c r="H26" s="20">
        <f>IFERROR(VLOOKUP(A26,'BASE UTILIZADA'!$B:$G,6,0),"")</f>
        <v>24</v>
      </c>
    </row>
    <row r="27" spans="1:8" ht="14" thickTop="1" thickBot="1" x14ac:dyDescent="0.35">
      <c r="A27" s="16">
        <f>IFERROR(VLOOKUP(B27,'BASE UTILIZADA'!$C:$I,7,0),"")</f>
        <v>131746</v>
      </c>
      <c r="B27" s="17" t="str">
        <f>'BASE UTILIZADA'!C13</f>
        <v>VACUUM CANETA DELINEADORA CX</v>
      </c>
      <c r="C27" s="18"/>
      <c r="D27" s="19">
        <f>IFERROR(VLOOKUP(A27,'BASE UTILIZADA'!$B:$D,3,0),"")</f>
        <v>15.66</v>
      </c>
      <c r="E27" s="19">
        <f t="shared" si="0"/>
        <v>0</v>
      </c>
      <c r="F27" s="20">
        <f>IFERROR(VLOOKUP(A27,'BASE UTILIZADA'!$B:$E,4,0),"")</f>
        <v>1</v>
      </c>
      <c r="G27" s="20">
        <f>IFERROR(VLOOKUP(A27,'BASE UTILIZADA'!$B:$F,5,0),"")</f>
        <v>12</v>
      </c>
      <c r="H27" s="20">
        <f>IFERROR(VLOOKUP(A27,'BASE UTILIZADA'!$B:$G,6,0),"")</f>
        <v>12</v>
      </c>
    </row>
    <row r="28" spans="1:8" ht="14" thickTop="1" thickBot="1" x14ac:dyDescent="0.35">
      <c r="A28" s="16">
        <f>IFERROR(VLOOKUP(B28,'BASE UTILIZADA'!$C:$I,7,0),"")</f>
        <v>131763</v>
      </c>
      <c r="B28" s="17" t="str">
        <f>'BASE UTILIZADA'!C14</f>
        <v>VACUUM PALETA SEXTETO SOMBRAS NOITE</v>
      </c>
      <c r="C28" s="18"/>
      <c r="D28" s="19">
        <f>IFERROR(VLOOKUP(A28,'BASE UTILIZADA'!$B:$D,3,0),"")</f>
        <v>15.66</v>
      </c>
      <c r="E28" s="19">
        <f t="shared" si="0"/>
        <v>0</v>
      </c>
      <c r="F28" s="20">
        <f>IFERROR(VLOOKUP(A28,'BASE UTILIZADA'!$B:$E,4,0),"")</f>
        <v>1</v>
      </c>
      <c r="G28" s="20">
        <f>IFERROR(VLOOKUP(A28,'BASE UTILIZADA'!$B:$F,5,0),"")</f>
        <v>6</v>
      </c>
      <c r="H28" s="20">
        <f>IFERROR(VLOOKUP(A28,'BASE UTILIZADA'!$B:$G,6,0),"")</f>
        <v>6</v>
      </c>
    </row>
    <row r="29" spans="1:8" ht="14" thickTop="1" thickBot="1" x14ac:dyDescent="0.35">
      <c r="A29" s="16">
        <f>IFERROR(VLOOKUP(B29,'BASE UTILIZADA'!$C:$I,7,0),"")</f>
        <v>137777</v>
      </c>
      <c r="B29" s="17" t="str">
        <f>'BASE UTILIZADA'!C15</f>
        <v>VACUUM CRISTAL ORGANIZADOR PARA ESMALTES</v>
      </c>
      <c r="C29" s="18"/>
      <c r="D29" s="19">
        <f>IFERROR(VLOOKUP(A29,'BASE UTILIZADA'!$B:$D,3,0),"")</f>
        <v>20.2</v>
      </c>
      <c r="E29" s="19">
        <f t="shared" si="0"/>
        <v>0</v>
      </c>
      <c r="F29" s="20">
        <f>IFERROR(VLOOKUP(A29,'BASE UTILIZADA'!$B:$E,4,0),"")</f>
        <v>10</v>
      </c>
      <c r="G29" s="20">
        <f>IFERROR(VLOOKUP(A29,'BASE UTILIZADA'!$B:$F,5,0),"")</f>
        <v>6</v>
      </c>
      <c r="H29" s="20">
        <f>IFERROR(VLOOKUP(A29,'BASE UTILIZADA'!$B:$G,6,0),"")</f>
        <v>60</v>
      </c>
    </row>
    <row r="30" spans="1:8" ht="14" thickTop="1" thickBot="1" x14ac:dyDescent="0.35">
      <c r="A30" s="16">
        <f>IFERROR(VLOOKUP(B30,'BASE UTILIZADA'!$C:$I,7,0),"")</f>
        <v>131765</v>
      </c>
      <c r="B30" s="17" t="str">
        <f>'BASE UTILIZADA'!C16</f>
        <v>VACUUM PALETA PELE DE MILHOES 2</v>
      </c>
      <c r="C30" s="18"/>
      <c r="D30" s="19">
        <f>IFERROR(VLOOKUP(A30,'BASE UTILIZADA'!$B:$D,3,0),"")</f>
        <v>15.66</v>
      </c>
      <c r="E30" s="19">
        <f t="shared" si="0"/>
        <v>0</v>
      </c>
      <c r="F30" s="20">
        <f>IFERROR(VLOOKUP(A30,'BASE UTILIZADA'!$B:$E,4,0),"")</f>
        <v>1</v>
      </c>
      <c r="G30" s="20">
        <f>IFERROR(VLOOKUP(A30,'BASE UTILIZADA'!$B:$F,5,0),"")</f>
        <v>6</v>
      </c>
      <c r="H30" s="20">
        <f>IFERROR(VLOOKUP(A30,'BASE UTILIZADA'!$B:$G,6,0),"")</f>
        <v>6</v>
      </c>
    </row>
    <row r="31" spans="1:8" ht="14" thickTop="1" thickBot="1" x14ac:dyDescent="0.35">
      <c r="A31" s="16">
        <f>IFERROR(VLOOKUP(B31,'BASE UTILIZADA'!$C:$I,7,0),"")</f>
        <v>133666</v>
      </c>
      <c r="B31" s="17" t="str">
        <f>'BASE UTILIZADA'!C17</f>
        <v>VACUUM LIP TINT</v>
      </c>
      <c r="C31" s="18"/>
      <c r="D31" s="19">
        <f>IFERROR(VLOOKUP(A31,'BASE UTILIZADA'!$B:$D,3,0),"")</f>
        <v>16.875</v>
      </c>
      <c r="E31" s="19">
        <f t="shared" si="0"/>
        <v>0</v>
      </c>
      <c r="F31" s="20">
        <f>IFERROR(VLOOKUP(A31,'BASE UTILIZADA'!$B:$E,4,0),"")</f>
        <v>3</v>
      </c>
      <c r="G31" s="20">
        <f>IFERROR(VLOOKUP(A31,'BASE UTILIZADA'!$B:$F,5,0),"")</f>
        <v>12</v>
      </c>
      <c r="H31" s="20">
        <f>IFERROR(VLOOKUP(A31,'BASE UTILIZADA'!$B:$G,6,0),"")</f>
        <v>36</v>
      </c>
    </row>
    <row r="32" spans="1:8" ht="14" thickTop="1" thickBot="1" x14ac:dyDescent="0.35">
      <c r="A32" s="16">
        <f>IFERROR(VLOOKUP(B32,'BASE UTILIZADA'!$C:$I,7,0),"")</f>
        <v>133667</v>
      </c>
      <c r="B32" s="17" t="str">
        <f>'BASE UTILIZADA'!C18</f>
        <v>VACUUM GEL INCOLOR PARA SOBRANCELHA</v>
      </c>
      <c r="C32" s="18"/>
      <c r="D32" s="19">
        <f>IFERROR(VLOOKUP(A32,'BASE UTILIZADA'!$B:$D,3,0),"")</f>
        <v>13.23</v>
      </c>
      <c r="E32" s="19">
        <f t="shared" si="0"/>
        <v>0</v>
      </c>
      <c r="F32" s="20">
        <f>IFERROR(VLOOKUP(A32,'BASE UTILIZADA'!$B:$E,4,0),"")</f>
        <v>1</v>
      </c>
      <c r="G32" s="20">
        <f>IFERROR(VLOOKUP(A32,'BASE UTILIZADA'!$B:$F,5,0),"")</f>
        <v>12</v>
      </c>
      <c r="H32" s="20">
        <f>IFERROR(VLOOKUP(A32,'BASE UTILIZADA'!$B:$G,6,0),"")</f>
        <v>12</v>
      </c>
    </row>
    <row r="33" spans="1:8" ht="14" thickTop="1" thickBot="1" x14ac:dyDescent="0.35">
      <c r="A33" s="16">
        <f>IFERROR(VLOOKUP(B33,'BASE UTILIZADA'!$C:$I,7,0),"")</f>
        <v>136673</v>
      </c>
      <c r="B33" s="17" t="str">
        <f>'BASE UTILIZADA'!C19</f>
        <v>VACUUM LAPISEIRA RETRÁTIL OLHOS</v>
      </c>
      <c r="C33" s="18"/>
      <c r="D33" s="19">
        <f>IFERROR(VLOOKUP(A33,'BASE UTILIZADA'!$B:$D,3,0),"")</f>
        <v>16.875</v>
      </c>
      <c r="E33" s="19">
        <f t="shared" si="0"/>
        <v>0</v>
      </c>
      <c r="F33" s="20">
        <f>IFERROR(VLOOKUP(A33,'BASE UTILIZADA'!$B:$E,4,0),"")</f>
        <v>2</v>
      </c>
      <c r="G33" s="20">
        <f>IFERROR(VLOOKUP(A33,'BASE UTILIZADA'!$B:$F,5,0),"")</f>
        <v>18</v>
      </c>
      <c r="H33" s="20">
        <f>IFERROR(VLOOKUP(A33,'BASE UTILIZADA'!$B:$G,6,0),"")</f>
        <v>36</v>
      </c>
    </row>
    <row r="34" spans="1:8" ht="14" thickTop="1" thickBot="1" x14ac:dyDescent="0.35">
      <c r="A34" s="16">
        <f>IFERROR(VLOOKUP(B34,'BASE UTILIZADA'!$C:$I,7,0),"")</f>
        <v>137817</v>
      </c>
      <c r="B34" s="17" t="str">
        <f>'BASE UTILIZADA'!C20</f>
        <v>VACUUM MASCARA PARA SOBRANCELHA</v>
      </c>
      <c r="C34" s="18"/>
      <c r="D34" s="19">
        <f>IFERROR(VLOOKUP(A34,'BASE UTILIZADA'!$B:$D,3,0),"")</f>
        <v>14.45</v>
      </c>
      <c r="E34" s="19">
        <f t="shared" si="0"/>
        <v>0</v>
      </c>
      <c r="F34" s="20">
        <f>IFERROR(VLOOKUP(A34,'BASE UTILIZADA'!$B:$E,4,0),"")</f>
        <v>3</v>
      </c>
      <c r="G34" s="20">
        <f>IFERROR(VLOOKUP(A34,'BASE UTILIZADA'!$B:$F,5,0),"")</f>
        <v>6</v>
      </c>
      <c r="H34" s="20">
        <f>IFERROR(VLOOKUP(A34,'BASE UTILIZADA'!$B:$G,6,0),"")</f>
        <v>18</v>
      </c>
    </row>
    <row r="35" spans="1:8" ht="14" thickTop="1" thickBot="1" x14ac:dyDescent="0.35">
      <c r="A35" s="16">
        <f>IFERROR(VLOOKUP(B35,'BASE UTILIZADA'!$C:$I,7,0),"")</f>
        <v>137818</v>
      </c>
      <c r="B35" s="17" t="str">
        <f>'BASE UTILIZADA'!C21</f>
        <v>VACUUM CERA PARA SOBRANCELHA</v>
      </c>
      <c r="C35" s="18"/>
      <c r="D35" s="19">
        <f>IFERROR(VLOOKUP(A35,'BASE UTILIZADA'!$B:$D,3,0),"")</f>
        <v>13.25</v>
      </c>
      <c r="E35" s="19">
        <f t="shared" si="0"/>
        <v>0</v>
      </c>
      <c r="F35" s="20">
        <f>IFERROR(VLOOKUP(A35,'BASE UTILIZADA'!$B:$E,4,0),"")</f>
        <v>1</v>
      </c>
      <c r="G35" s="20">
        <f>IFERROR(VLOOKUP(A35,'BASE UTILIZADA'!$B:$F,5,0),"")</f>
        <v>6</v>
      </c>
      <c r="H35" s="20">
        <f>IFERROR(VLOOKUP(A35,'BASE UTILIZADA'!$B:$G,6,0),"")</f>
        <v>6</v>
      </c>
    </row>
    <row r="36" spans="1:8" ht="14" thickTop="1" thickBot="1" x14ac:dyDescent="0.35">
      <c r="A36" s="16">
        <f>IFERROR(VLOOKUP(B36,'BASE UTILIZADA'!$C:$I,7,0),"")</f>
        <v>137819</v>
      </c>
      <c r="B36" s="17" t="str">
        <f>'BASE UTILIZADA'!C22</f>
        <v>VACUUM QUARTETO PARA SOBRANCELHA</v>
      </c>
      <c r="C36" s="18"/>
      <c r="D36" s="19">
        <f>IFERROR(VLOOKUP(A36,'BASE UTILIZADA'!$B:$D,3,0),"")</f>
        <v>14.45</v>
      </c>
      <c r="E36" s="19">
        <f t="shared" si="0"/>
        <v>0</v>
      </c>
      <c r="F36" s="20">
        <f>IFERROR(VLOOKUP(A36,'BASE UTILIZADA'!$B:$E,4,0),"")</f>
        <v>1</v>
      </c>
      <c r="G36" s="20">
        <f>IFERROR(VLOOKUP(A36,'BASE UTILIZADA'!$B:$F,5,0),"")</f>
        <v>6</v>
      </c>
      <c r="H36" s="20">
        <f>IFERROR(VLOOKUP(A36,'BASE UTILIZADA'!$B:$G,6,0),"")</f>
        <v>6</v>
      </c>
    </row>
    <row r="37" spans="1:8" ht="14" thickTop="1" thickBot="1" x14ac:dyDescent="0.35">
      <c r="A37" s="16">
        <f>IFERROR(VLOOKUP(B37,'BASE UTILIZADA'!$C:$I,7,0),"")</f>
        <v>137816</v>
      </c>
      <c r="B37" s="17" t="str">
        <f>'BASE UTILIZADA'!C23</f>
        <v>VACUUM PÓ SOLTO</v>
      </c>
      <c r="C37" s="18"/>
      <c r="D37" s="19">
        <f>IFERROR(VLOOKUP(A37,'BASE UTILIZADA'!$B:$D,3,0),"")</f>
        <v>17</v>
      </c>
      <c r="E37" s="19">
        <f t="shared" si="0"/>
        <v>0</v>
      </c>
      <c r="F37" s="20">
        <f>IFERROR(VLOOKUP(A37,'BASE UTILIZADA'!$B:$E,4,0),"")</f>
        <v>3</v>
      </c>
      <c r="G37" s="20">
        <f>IFERROR(VLOOKUP(A37,'BASE UTILIZADA'!$B:$F,5,0),"")</f>
        <v>3</v>
      </c>
      <c r="H37" s="20">
        <f>IFERROR(VLOOKUP(A37,'BASE UTILIZADA'!$B:$G,6,0),"")</f>
        <v>9</v>
      </c>
    </row>
    <row r="38" spans="1:8" ht="14" thickTop="1" thickBot="1" x14ac:dyDescent="0.35">
      <c r="A38" s="16">
        <f>IFERROR(VLOOKUP(B38,'BASE UTILIZADA'!$C:$I,7,0),"")</f>
        <v>137773</v>
      </c>
      <c r="B38" s="17" t="str">
        <f>'BASE UTILIZADA'!C24</f>
        <v>VACUUM CORRETIVO LIQUIDO</v>
      </c>
      <c r="C38" s="18"/>
      <c r="D38" s="19">
        <f>IFERROR(VLOOKUP(A38,'BASE UTILIZADA'!$B:$D,3,0),"")</f>
        <v>13.23</v>
      </c>
      <c r="E38" s="19">
        <f t="shared" si="0"/>
        <v>0</v>
      </c>
      <c r="F38" s="20">
        <f>IFERROR(VLOOKUP(A38,'BASE UTILIZADA'!$B:$E,4,0),"")</f>
        <v>4</v>
      </c>
      <c r="G38" s="20">
        <f>IFERROR(VLOOKUP(A38,'BASE UTILIZADA'!$B:$F,5,0),"")</f>
        <v>6</v>
      </c>
      <c r="H38" s="20">
        <f>IFERROR(VLOOKUP(A38,'BASE UTILIZADA'!$B:$G,6,0),"")</f>
        <v>24</v>
      </c>
    </row>
    <row r="39" spans="1:8" ht="14" thickTop="1" thickBot="1" x14ac:dyDescent="0.35">
      <c r="A39" s="16">
        <f>IFERROR(VLOOKUP(B39,'BASE UTILIZADA'!$C:$I,7,0),"")</f>
        <v>137821</v>
      </c>
      <c r="B39" s="17" t="str">
        <f>'BASE UTILIZADA'!C25</f>
        <v>VACUUM MASCARA ULTRAFIBER</v>
      </c>
      <c r="C39" s="18"/>
      <c r="D39" s="19">
        <f>IFERROR(VLOOKUP(A39,'BASE UTILIZADA'!$B:$D,3,0),"")</f>
        <v>14.45</v>
      </c>
      <c r="E39" s="19">
        <f t="shared" si="0"/>
        <v>0</v>
      </c>
      <c r="F39" s="20">
        <f>IFERROR(VLOOKUP(A39,'BASE UTILIZADA'!$B:$E,4,0),"")</f>
        <v>1</v>
      </c>
      <c r="G39" s="20">
        <f>IFERROR(VLOOKUP(A39,'BASE UTILIZADA'!$B:$F,5,0),"")</f>
        <v>12</v>
      </c>
      <c r="H39" s="20">
        <f>IFERROR(VLOOKUP(A39,'BASE UTILIZADA'!$B:$G,6,0),"")</f>
        <v>12</v>
      </c>
    </row>
    <row r="40" spans="1:8" ht="14" thickTop="1" thickBot="1" x14ac:dyDescent="0.35">
      <c r="A40" s="16">
        <f>IFERROR(VLOOKUP(B40,'BASE UTILIZADA'!$C:$I,7,0),"")</f>
        <v>137822</v>
      </c>
      <c r="B40" s="17" t="str">
        <f>'BASE UTILIZADA'!C26</f>
        <v>VACUUM CORRETIVO CAMUFLAGEM</v>
      </c>
      <c r="C40" s="18"/>
      <c r="D40" s="19">
        <f>IFERROR(VLOOKUP(A40,'BASE UTILIZADA'!$B:$D,3,0),"")</f>
        <v>14.45</v>
      </c>
      <c r="E40" s="19">
        <f t="shared" si="0"/>
        <v>0</v>
      </c>
      <c r="F40" s="20">
        <f>IFERROR(VLOOKUP(A40,'BASE UTILIZADA'!$B:$E,4,0),"")</f>
        <v>1</v>
      </c>
      <c r="G40" s="20">
        <f>IFERROR(VLOOKUP(A40,'BASE UTILIZADA'!$B:$F,5,0),"")</f>
        <v>12</v>
      </c>
      <c r="H40" s="20">
        <f>IFERROR(VLOOKUP(A40,'BASE UTILIZADA'!$B:$G,6,0),"")</f>
        <v>12</v>
      </c>
    </row>
    <row r="41" spans="1:8" ht="14" thickTop="1" thickBot="1" x14ac:dyDescent="0.35">
      <c r="A41" s="16">
        <f>IFERROR(VLOOKUP(B41,'BASE UTILIZADA'!$C:$I,7,0),"")</f>
        <v>137825</v>
      </c>
      <c r="B41" s="17" t="str">
        <f>'BASE UTILIZADA'!C27</f>
        <v>VACUUM LIP GLOSSY</v>
      </c>
      <c r="C41" s="18"/>
      <c r="D41" s="19">
        <f>IFERROR(VLOOKUP(A41,'BASE UTILIZADA'!$B:$D,3,0),"")</f>
        <v>15.7</v>
      </c>
      <c r="E41" s="19">
        <f t="shared" si="0"/>
        <v>0</v>
      </c>
      <c r="F41" s="20">
        <f>IFERROR(VLOOKUP(A41,'BASE UTILIZADA'!$B:$E,4,0),"")</f>
        <v>3</v>
      </c>
      <c r="G41" s="20">
        <f>IFERROR(VLOOKUP(A41,'BASE UTILIZADA'!$B:$F,5,0),"")</f>
        <v>6</v>
      </c>
      <c r="H41" s="20">
        <f>IFERROR(VLOOKUP(A41,'BASE UTILIZADA'!$B:$G,6,0),"")</f>
        <v>18</v>
      </c>
    </row>
    <row r="42" spans="1:8" ht="14" thickTop="1" thickBot="1" x14ac:dyDescent="0.35">
      <c r="A42" s="16">
        <f>IFERROR(VLOOKUP(B42,'BASE UTILIZADA'!$C:$I,7,0),"")</f>
        <v>137828</v>
      </c>
      <c r="B42" s="17" t="str">
        <f>'BASE UTILIZADA'!C28</f>
        <v>VACUUM CONTORNO LABIAL</v>
      </c>
      <c r="C42" s="18"/>
      <c r="D42" s="19">
        <f>IFERROR(VLOOKUP(A42,'BASE UTILIZADA'!$B:$D,3,0),"")</f>
        <v>15.93</v>
      </c>
      <c r="E42" s="19">
        <f t="shared" si="0"/>
        <v>0</v>
      </c>
      <c r="F42" s="20">
        <f>IFERROR(VLOOKUP(A42,'BASE UTILIZADA'!$B:$E,4,0),"")</f>
        <v>1</v>
      </c>
      <c r="G42" s="20">
        <f>IFERROR(VLOOKUP(A42,'BASE UTILIZADA'!$B:$F,5,0),"")</f>
        <v>24</v>
      </c>
      <c r="H42" s="20">
        <f>IFERROR(VLOOKUP(A42,'BASE UTILIZADA'!$B:$G,6,0),"")</f>
        <v>24</v>
      </c>
    </row>
    <row r="43" spans="1:8" ht="14" thickTop="1" thickBot="1" x14ac:dyDescent="0.35">
      <c r="A43" s="16">
        <f>IFERROR(VLOOKUP(B43,'BASE UTILIZADA'!$C:$I,7,0),"")</f>
        <v>137831</v>
      </c>
      <c r="B43" s="17" t="str">
        <f>'BASE UTILIZADA'!C29</f>
        <v>VACUUM CONTORNO CREMOSO</v>
      </c>
      <c r="C43" s="18"/>
      <c r="D43" s="19">
        <f>IFERROR(VLOOKUP(A43,'BASE UTILIZADA'!$B:$D,3,0),"")</f>
        <v>10.8</v>
      </c>
      <c r="E43" s="19">
        <f t="shared" si="0"/>
        <v>0</v>
      </c>
      <c r="F43" s="20">
        <f>IFERROR(VLOOKUP(A43,'BASE UTILIZADA'!$B:$E,4,0),"")</f>
        <v>2</v>
      </c>
      <c r="G43" s="20">
        <f>IFERROR(VLOOKUP(A43,'BASE UTILIZADA'!$B:$F,5,0),"")</f>
        <v>6</v>
      </c>
      <c r="H43" s="20">
        <f>IFERROR(VLOOKUP(A43,'BASE UTILIZADA'!$B:$G,6,0),"")</f>
        <v>12</v>
      </c>
    </row>
    <row r="44" spans="1:8" ht="14" thickTop="1" thickBot="1" x14ac:dyDescent="0.35">
      <c r="A44" s="16">
        <f>IFERROR(VLOOKUP(B44,'BASE UTILIZADA'!$C:$I,7,0),"")</f>
        <v>137857</v>
      </c>
      <c r="B44" s="17" t="str">
        <f>'BASE UTILIZADA'!C30</f>
        <v>VACUUM BLUSH STICK</v>
      </c>
      <c r="C44" s="33"/>
      <c r="D44" s="19">
        <f>IFERROR(VLOOKUP(A44,'BASE UTILIZADA'!$B:$D,3,0),"")</f>
        <v>10.8</v>
      </c>
      <c r="E44" s="19">
        <f t="shared" si="0"/>
        <v>0</v>
      </c>
      <c r="F44" s="20">
        <f>IFERROR(VLOOKUP(A44,'BASE UTILIZADA'!$B:$E,4,0),"")</f>
        <v>2</v>
      </c>
      <c r="G44" s="20">
        <f>IFERROR(VLOOKUP(A44,'BASE UTILIZADA'!$B:$F,5,0),"")</f>
        <v>6</v>
      </c>
      <c r="H44" s="20">
        <f>IFERROR(VLOOKUP(A44,'BASE UTILIZADA'!$B:$G,6,0),"")</f>
        <v>12</v>
      </c>
    </row>
    <row r="45" spans="1:8" ht="14" thickTop="1" thickBot="1" x14ac:dyDescent="0.35">
      <c r="A45" s="16">
        <f>IFERROR(VLOOKUP(B45,'BASE UTILIZADA'!$C:$I,7,0),"")</f>
        <v>137841</v>
      </c>
      <c r="B45" s="17" t="str">
        <f>'BASE UTILIZADA'!C31</f>
        <v>VACUUM BASE FIX</v>
      </c>
      <c r="C45" s="33"/>
      <c r="D45" s="19">
        <f>IFERROR(VLOOKUP(A45,'BASE UTILIZADA'!$B:$D,3,0),"")</f>
        <v>15.66</v>
      </c>
      <c r="E45" s="19">
        <f>IFERROR(D45*C45,"")</f>
        <v>0</v>
      </c>
      <c r="F45" s="20">
        <f>IFERROR(VLOOKUP(A45,'BASE UTILIZADA'!$B:$E,4,0),"")</f>
        <v>4</v>
      </c>
      <c r="G45" s="20">
        <f>IFERROR(VLOOKUP(A45,'BASE UTILIZADA'!$B:$F,5,0),"")</f>
        <v>6</v>
      </c>
      <c r="H45" s="20">
        <f>IFERROR(VLOOKUP(A45,'BASE UTILIZADA'!$B:$G,6,0),"")</f>
        <v>24</v>
      </c>
    </row>
    <row r="46" spans="1:8" ht="14" thickTop="1" thickBot="1" x14ac:dyDescent="0.35">
      <c r="A46" s="16">
        <f>IFERROR(VLOOKUP(B46,'BASE UTILIZADA'!$C:$I,7,0),"")</f>
        <v>137849</v>
      </c>
      <c r="B46" s="17" t="str">
        <f>'BASE UTILIZADA'!C32</f>
        <v>VACUUM SOMBRA LIQUIDA</v>
      </c>
      <c r="C46" s="33"/>
      <c r="D46" s="19">
        <f>IFERROR(VLOOKUP(A46,'BASE UTILIZADA'!$B:$D,3,0),"")</f>
        <v>16.88</v>
      </c>
      <c r="E46" s="19">
        <f>IFERROR(D46*C46,"")</f>
        <v>0</v>
      </c>
      <c r="F46" s="20">
        <f>IFERROR(VLOOKUP(A46,'BASE UTILIZADA'!$B:$E,4,0),"")</f>
        <v>5</v>
      </c>
      <c r="G46" s="20">
        <f>IFERROR(VLOOKUP(A46,'BASE UTILIZADA'!$B:$F,5,0),"")</f>
        <v>6</v>
      </c>
      <c r="H46" s="20">
        <f>IFERROR(VLOOKUP(A46,'BASE UTILIZADA'!$B:$G,6,0),"")</f>
        <v>30</v>
      </c>
    </row>
    <row r="47" spans="1:8" ht="14" thickTop="1" thickBot="1" x14ac:dyDescent="0.35">
      <c r="E47" s="21">
        <f>SUM(E16:E45)</f>
        <v>0</v>
      </c>
    </row>
    <row r="129" spans="1:1" x14ac:dyDescent="0.3">
      <c r="A129" s="4"/>
    </row>
    <row r="130" spans="1:1" x14ac:dyDescent="0.3">
      <c r="A130" s="4"/>
    </row>
    <row r="131" spans="1:1" x14ac:dyDescent="0.3">
      <c r="A131" s="4"/>
    </row>
    <row r="132" spans="1:1" x14ac:dyDescent="0.3">
      <c r="A132" s="4"/>
    </row>
    <row r="133" spans="1:1" x14ac:dyDescent="0.3">
      <c r="A133" s="4"/>
    </row>
    <row r="134" spans="1:1" x14ac:dyDescent="0.3">
      <c r="A134" s="4"/>
    </row>
    <row r="135" spans="1:1" x14ac:dyDescent="0.3">
      <c r="A135" s="4"/>
    </row>
    <row r="136" spans="1:1" x14ac:dyDescent="0.3">
      <c r="A136" s="4"/>
    </row>
    <row r="137" spans="1:1" x14ac:dyDescent="0.3">
      <c r="A137" s="4"/>
    </row>
    <row r="138" spans="1:1" x14ac:dyDescent="0.3">
      <c r="A138" s="4"/>
    </row>
    <row r="139" spans="1:1" x14ac:dyDescent="0.3">
      <c r="A139" s="4"/>
    </row>
    <row r="140" spans="1:1" x14ac:dyDescent="0.3">
      <c r="A140" s="4"/>
    </row>
    <row r="141" spans="1:1" x14ac:dyDescent="0.3">
      <c r="A141" s="4"/>
    </row>
    <row r="142" spans="1:1" x14ac:dyDescent="0.3">
      <c r="A142" s="4"/>
    </row>
    <row r="143" spans="1:1" x14ac:dyDescent="0.3">
      <c r="A143" s="4"/>
    </row>
    <row r="144" spans="1:1" x14ac:dyDescent="0.3">
      <c r="A144" s="4"/>
    </row>
    <row r="145" spans="1:1" x14ac:dyDescent="0.3">
      <c r="A145" s="5"/>
    </row>
    <row r="146" spans="1:1" x14ac:dyDescent="0.3">
      <c r="A146" s="5"/>
    </row>
    <row r="147" spans="1:1" x14ac:dyDescent="0.3">
      <c r="A147" s="5"/>
    </row>
    <row r="148" spans="1:1" x14ac:dyDescent="0.3">
      <c r="A148" s="5"/>
    </row>
    <row r="149" spans="1:1" x14ac:dyDescent="0.3">
      <c r="A149" s="5"/>
    </row>
  </sheetData>
  <sheetProtection algorithmName="SHA-512" hashValue="J+RxTxSn+MjDxLnWEcJXXk9Vz8mAjALMa11arPO7K+r3DNlxUOc4JBd2/Vk3a+g/RMveGyHI3D4AOBqUTteKkQ==" saltValue="q5gXvy1yYBArTbwERGy2Sg==" spinCount="100000" sheet="1" objects="1" scenarios="1"/>
  <mergeCells count="7">
    <mergeCell ref="B9:H9"/>
    <mergeCell ref="B1:E1"/>
    <mergeCell ref="B2:E2"/>
    <mergeCell ref="B3:E3"/>
    <mergeCell ref="B4:E4"/>
    <mergeCell ref="B5:E5"/>
    <mergeCell ref="B6:E6"/>
  </mergeCells>
  <pageMargins left="0.7" right="0.7" top="0.75" bottom="0.75" header="0.3" footer="0.3"/>
  <pageSetup paperSize="9" scale="89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7C55D-878E-4A0D-AD80-6170B4BD2993}">
  <dimension ref="A1:I32"/>
  <sheetViews>
    <sheetView showGridLines="0" topLeftCell="B1" workbookViewId="0">
      <selection activeCell="C1" sqref="C1"/>
    </sheetView>
  </sheetViews>
  <sheetFormatPr defaultRowHeight="14.5" x14ac:dyDescent="0.35"/>
  <cols>
    <col min="1" max="1" width="15.90625" bestFit="1" customWidth="1"/>
    <col min="2" max="2" width="6.81640625" bestFit="1" customWidth="1"/>
    <col min="3" max="3" width="45.90625" bestFit="1" customWidth="1"/>
    <col min="4" max="4" width="10.7265625" bestFit="1" customWidth="1"/>
    <col min="5" max="5" width="9.54296875" bestFit="1" customWidth="1"/>
    <col min="6" max="6" width="15.6328125" bestFit="1" customWidth="1"/>
    <col min="7" max="7" width="13.453125" bestFit="1" customWidth="1"/>
    <col min="8" max="8" width="44.08984375" bestFit="1" customWidth="1"/>
  </cols>
  <sheetData>
    <row r="1" spans="1:9" ht="15.5" x14ac:dyDescent="0.35">
      <c r="A1" s="6" t="s">
        <v>9</v>
      </c>
      <c r="B1" s="6" t="s">
        <v>10</v>
      </c>
      <c r="C1" s="6" t="s">
        <v>11</v>
      </c>
      <c r="D1" s="6" t="s">
        <v>5</v>
      </c>
      <c r="E1" s="6" t="s">
        <v>6</v>
      </c>
      <c r="F1" s="6" t="s">
        <v>12</v>
      </c>
      <c r="G1" s="6" t="s">
        <v>7</v>
      </c>
      <c r="H1" s="6" t="s">
        <v>13</v>
      </c>
      <c r="I1" s="6" t="s">
        <v>10</v>
      </c>
    </row>
    <row r="2" spans="1:9" x14ac:dyDescent="0.35">
      <c r="A2" s="7" t="s">
        <v>15</v>
      </c>
      <c r="B2" s="7">
        <v>121613</v>
      </c>
      <c r="C2" s="13" t="s">
        <v>16</v>
      </c>
      <c r="D2" s="8">
        <v>15.66</v>
      </c>
      <c r="E2" s="7">
        <v>4</v>
      </c>
      <c r="F2" s="7">
        <v>6</v>
      </c>
      <c r="G2" s="7">
        <v>24</v>
      </c>
      <c r="H2" s="8" t="s">
        <v>17</v>
      </c>
      <c r="I2" s="7">
        <v>121613</v>
      </c>
    </row>
    <row r="3" spans="1:9" x14ac:dyDescent="0.35">
      <c r="A3" s="9" t="s">
        <v>15</v>
      </c>
      <c r="B3" s="9">
        <v>126690</v>
      </c>
      <c r="C3" s="10" t="s">
        <v>35</v>
      </c>
      <c r="D3" s="12">
        <v>16.875</v>
      </c>
      <c r="E3" s="9">
        <v>5</v>
      </c>
      <c r="F3" s="9">
        <v>6</v>
      </c>
      <c r="G3" s="9">
        <v>30</v>
      </c>
      <c r="H3" s="12" t="s">
        <v>39</v>
      </c>
      <c r="I3" s="9">
        <v>126690</v>
      </c>
    </row>
    <row r="4" spans="1:9" x14ac:dyDescent="0.35">
      <c r="A4" s="9" t="s">
        <v>15</v>
      </c>
      <c r="B4" s="9">
        <v>137772</v>
      </c>
      <c r="C4" s="10" t="s">
        <v>38</v>
      </c>
      <c r="D4" s="12">
        <v>13.25</v>
      </c>
      <c r="E4" s="9">
        <v>3</v>
      </c>
      <c r="F4" s="9">
        <v>6</v>
      </c>
      <c r="G4" s="9">
        <v>18</v>
      </c>
      <c r="H4" s="12" t="s">
        <v>40</v>
      </c>
      <c r="I4" s="9">
        <v>137772</v>
      </c>
    </row>
    <row r="5" spans="1:9" x14ac:dyDescent="0.35">
      <c r="A5" s="9" t="s">
        <v>15</v>
      </c>
      <c r="B5" s="9">
        <v>137800</v>
      </c>
      <c r="C5" s="10" t="s">
        <v>44</v>
      </c>
      <c r="D5" s="12">
        <v>13.23</v>
      </c>
      <c r="E5" s="9">
        <v>3</v>
      </c>
      <c r="F5" s="9">
        <v>6</v>
      </c>
      <c r="G5" s="9">
        <v>18</v>
      </c>
      <c r="H5" s="10" t="s">
        <v>45</v>
      </c>
      <c r="I5" s="9">
        <v>137800</v>
      </c>
    </row>
    <row r="6" spans="1:9" x14ac:dyDescent="0.35">
      <c r="A6" s="9" t="s">
        <v>15</v>
      </c>
      <c r="B6" s="9">
        <v>126691</v>
      </c>
      <c r="C6" s="10" t="s">
        <v>14</v>
      </c>
      <c r="D6" s="11">
        <v>18.09</v>
      </c>
      <c r="E6" s="10">
        <v>3</v>
      </c>
      <c r="F6" s="10">
        <v>12</v>
      </c>
      <c r="G6" s="10">
        <v>36</v>
      </c>
      <c r="H6" s="10" t="s">
        <v>41</v>
      </c>
      <c r="I6" s="10">
        <v>126691</v>
      </c>
    </row>
    <row r="7" spans="1:9" x14ac:dyDescent="0.35">
      <c r="A7" s="7" t="s">
        <v>15</v>
      </c>
      <c r="B7" s="7">
        <v>131635</v>
      </c>
      <c r="C7" s="7" t="s">
        <v>27</v>
      </c>
      <c r="D7" s="8">
        <v>15.66</v>
      </c>
      <c r="E7" s="7">
        <v>1</v>
      </c>
      <c r="F7" s="7">
        <v>12</v>
      </c>
      <c r="G7" s="7">
        <v>12</v>
      </c>
      <c r="H7" s="8" t="s">
        <v>23</v>
      </c>
      <c r="I7" s="7">
        <v>131635</v>
      </c>
    </row>
    <row r="8" spans="1:9" x14ac:dyDescent="0.35">
      <c r="A8" s="7" t="s">
        <v>15</v>
      </c>
      <c r="B8" s="7">
        <v>131679</v>
      </c>
      <c r="C8" s="7" t="s">
        <v>24</v>
      </c>
      <c r="D8" s="8">
        <v>16.875</v>
      </c>
      <c r="E8" s="7">
        <v>1</v>
      </c>
      <c r="F8" s="7">
        <v>36</v>
      </c>
      <c r="G8" s="7">
        <v>36</v>
      </c>
      <c r="H8" s="8" t="s">
        <v>53</v>
      </c>
      <c r="I8" s="7">
        <v>131679</v>
      </c>
    </row>
    <row r="9" spans="1:9" x14ac:dyDescent="0.35">
      <c r="A9" s="7" t="s">
        <v>15</v>
      </c>
      <c r="B9" s="28">
        <v>137810</v>
      </c>
      <c r="C9" s="29" t="s">
        <v>52</v>
      </c>
      <c r="D9" s="30">
        <v>14.45</v>
      </c>
      <c r="E9" s="7">
        <v>1</v>
      </c>
      <c r="F9" s="7">
        <v>12</v>
      </c>
      <c r="G9" s="7">
        <v>12</v>
      </c>
      <c r="H9" s="8" t="s">
        <v>25</v>
      </c>
      <c r="I9" s="28">
        <v>137810</v>
      </c>
    </row>
    <row r="10" spans="1:9" x14ac:dyDescent="0.35">
      <c r="A10" s="7" t="s">
        <v>15</v>
      </c>
      <c r="B10" s="7">
        <v>131687</v>
      </c>
      <c r="C10" s="7" t="s">
        <v>30</v>
      </c>
      <c r="D10" s="8">
        <v>13.23</v>
      </c>
      <c r="E10" s="7">
        <v>1</v>
      </c>
      <c r="F10" s="7">
        <v>12</v>
      </c>
      <c r="G10" s="7">
        <v>12</v>
      </c>
      <c r="H10" s="8" t="s">
        <v>31</v>
      </c>
      <c r="I10" s="7">
        <v>131687</v>
      </c>
    </row>
    <row r="11" spans="1:9" x14ac:dyDescent="0.35">
      <c r="A11" s="7" t="s">
        <v>15</v>
      </c>
      <c r="B11" s="7">
        <v>131721</v>
      </c>
      <c r="C11" s="7" t="s">
        <v>18</v>
      </c>
      <c r="D11" s="8">
        <v>16.875</v>
      </c>
      <c r="E11" s="7">
        <v>2</v>
      </c>
      <c r="F11" s="7">
        <v>6</v>
      </c>
      <c r="G11" s="7">
        <v>12</v>
      </c>
      <c r="H11" s="8" t="s">
        <v>19</v>
      </c>
      <c r="I11" s="7">
        <v>131721</v>
      </c>
    </row>
    <row r="12" spans="1:9" x14ac:dyDescent="0.35">
      <c r="A12" s="7" t="s">
        <v>15</v>
      </c>
      <c r="B12" s="7">
        <v>131745</v>
      </c>
      <c r="C12" s="7" t="s">
        <v>32</v>
      </c>
      <c r="D12" s="8">
        <v>17.833500000000001</v>
      </c>
      <c r="E12" s="7">
        <v>4</v>
      </c>
      <c r="F12" s="7">
        <v>6</v>
      </c>
      <c r="G12" s="7">
        <v>24</v>
      </c>
      <c r="H12" s="8" t="s">
        <v>42</v>
      </c>
      <c r="I12" s="7">
        <v>131745</v>
      </c>
    </row>
    <row r="13" spans="1:9" x14ac:dyDescent="0.35">
      <c r="A13" s="7" t="s">
        <v>15</v>
      </c>
      <c r="B13" s="7">
        <v>131746</v>
      </c>
      <c r="C13" s="7" t="s">
        <v>20</v>
      </c>
      <c r="D13" s="8">
        <v>15.66</v>
      </c>
      <c r="E13" s="7">
        <v>1</v>
      </c>
      <c r="F13" s="7">
        <v>12</v>
      </c>
      <c r="G13" s="7">
        <v>12</v>
      </c>
      <c r="H13" s="8" t="s">
        <v>21</v>
      </c>
      <c r="I13" s="7">
        <v>131746</v>
      </c>
    </row>
    <row r="14" spans="1:9" x14ac:dyDescent="0.35">
      <c r="A14" s="7" t="s">
        <v>15</v>
      </c>
      <c r="B14" s="7">
        <v>131763</v>
      </c>
      <c r="C14" s="7" t="s">
        <v>33</v>
      </c>
      <c r="D14" s="8">
        <v>15.66</v>
      </c>
      <c r="E14" s="7">
        <v>1</v>
      </c>
      <c r="F14" s="7">
        <v>6</v>
      </c>
      <c r="G14" s="7">
        <v>6</v>
      </c>
      <c r="H14" s="8" t="s">
        <v>43</v>
      </c>
      <c r="I14" s="7">
        <v>131763</v>
      </c>
    </row>
    <row r="15" spans="1:9" x14ac:dyDescent="0.35">
      <c r="A15" s="7" t="s">
        <v>15</v>
      </c>
      <c r="B15" s="7">
        <v>137777</v>
      </c>
      <c r="C15" s="7" t="s">
        <v>36</v>
      </c>
      <c r="D15" s="8">
        <v>20.2</v>
      </c>
      <c r="E15" s="7">
        <v>10</v>
      </c>
      <c r="F15" s="7">
        <v>6</v>
      </c>
      <c r="G15" s="7">
        <v>60</v>
      </c>
      <c r="H15" s="8" t="s">
        <v>37</v>
      </c>
      <c r="I15" s="7">
        <v>137777</v>
      </c>
    </row>
    <row r="16" spans="1:9" x14ac:dyDescent="0.35">
      <c r="A16" s="7" t="s">
        <v>15</v>
      </c>
      <c r="B16" s="7">
        <v>131765</v>
      </c>
      <c r="C16" s="7" t="s">
        <v>34</v>
      </c>
      <c r="D16" s="8">
        <v>15.66</v>
      </c>
      <c r="E16" s="7">
        <v>1</v>
      </c>
      <c r="F16" s="7">
        <v>6</v>
      </c>
      <c r="G16" s="7">
        <v>6</v>
      </c>
      <c r="H16" s="8" t="s">
        <v>43</v>
      </c>
      <c r="I16" s="7">
        <v>131765</v>
      </c>
    </row>
    <row r="17" spans="1:9" x14ac:dyDescent="0.35">
      <c r="A17" s="7" t="s">
        <v>15</v>
      </c>
      <c r="B17" s="7">
        <v>133666</v>
      </c>
      <c r="C17" s="7" t="s">
        <v>28</v>
      </c>
      <c r="D17" s="8">
        <v>16.875</v>
      </c>
      <c r="E17" s="7">
        <v>3</v>
      </c>
      <c r="F17" s="7">
        <v>12</v>
      </c>
      <c r="G17" s="7">
        <v>36</v>
      </c>
      <c r="H17" s="8" t="s">
        <v>29</v>
      </c>
      <c r="I17" s="7">
        <v>133666</v>
      </c>
    </row>
    <row r="18" spans="1:9" x14ac:dyDescent="0.35">
      <c r="A18" s="7" t="s">
        <v>15</v>
      </c>
      <c r="B18" s="7">
        <v>133667</v>
      </c>
      <c r="C18" s="7" t="s">
        <v>22</v>
      </c>
      <c r="D18" s="8">
        <v>13.23</v>
      </c>
      <c r="E18" s="7">
        <v>1</v>
      </c>
      <c r="F18" s="7">
        <v>12</v>
      </c>
      <c r="G18" s="7">
        <v>12</v>
      </c>
      <c r="H18" s="8" t="s">
        <v>23</v>
      </c>
      <c r="I18" s="7">
        <v>133667</v>
      </c>
    </row>
    <row r="19" spans="1:9" x14ac:dyDescent="0.35">
      <c r="A19" s="7" t="s">
        <v>15</v>
      </c>
      <c r="B19" s="7">
        <v>136673</v>
      </c>
      <c r="C19" s="7" t="s">
        <v>26</v>
      </c>
      <c r="D19" s="8">
        <v>16.875</v>
      </c>
      <c r="E19" s="7">
        <v>2</v>
      </c>
      <c r="F19" s="7">
        <v>18</v>
      </c>
      <c r="G19" s="7">
        <v>36</v>
      </c>
      <c r="H19" s="8" t="s">
        <v>25</v>
      </c>
      <c r="I19" s="7">
        <v>136673</v>
      </c>
    </row>
    <row r="20" spans="1:9" x14ac:dyDescent="0.35">
      <c r="A20" s="7" t="s">
        <v>15</v>
      </c>
      <c r="B20" s="31">
        <v>137817</v>
      </c>
      <c r="C20" s="32" t="s">
        <v>54</v>
      </c>
      <c r="D20" s="8">
        <v>14.45</v>
      </c>
      <c r="E20" s="7">
        <v>3</v>
      </c>
      <c r="F20" s="7">
        <v>6</v>
      </c>
      <c r="G20" s="7">
        <v>18</v>
      </c>
      <c r="H20" s="8" t="s">
        <v>57</v>
      </c>
      <c r="I20" s="7">
        <v>137817</v>
      </c>
    </row>
    <row r="21" spans="1:9" x14ac:dyDescent="0.35">
      <c r="A21" s="7" t="s">
        <v>15</v>
      </c>
      <c r="B21" s="31">
        <v>137818</v>
      </c>
      <c r="C21" s="32" t="s">
        <v>55</v>
      </c>
      <c r="D21" s="8">
        <v>13.25</v>
      </c>
      <c r="E21" s="7">
        <v>1</v>
      </c>
      <c r="F21" s="7">
        <v>6</v>
      </c>
      <c r="G21" s="7">
        <v>6</v>
      </c>
      <c r="H21" s="8" t="s">
        <v>58</v>
      </c>
      <c r="I21" s="7">
        <v>137818</v>
      </c>
    </row>
    <row r="22" spans="1:9" x14ac:dyDescent="0.35">
      <c r="A22" s="7" t="s">
        <v>15</v>
      </c>
      <c r="B22" s="31">
        <v>137819</v>
      </c>
      <c r="C22" s="32" t="s">
        <v>56</v>
      </c>
      <c r="D22" s="8">
        <v>14.45</v>
      </c>
      <c r="E22" s="7">
        <v>1</v>
      </c>
      <c r="F22" s="7">
        <v>6</v>
      </c>
      <c r="G22" s="7">
        <v>6</v>
      </c>
      <c r="H22" s="8" t="s">
        <v>57</v>
      </c>
      <c r="I22" s="7">
        <v>137819</v>
      </c>
    </row>
    <row r="23" spans="1:9" x14ac:dyDescent="0.35">
      <c r="A23" s="7" t="s">
        <v>15</v>
      </c>
      <c r="B23" s="31">
        <v>137816</v>
      </c>
      <c r="C23" s="32" t="s">
        <v>59</v>
      </c>
      <c r="D23" s="8">
        <v>17</v>
      </c>
      <c r="E23" s="7">
        <v>3</v>
      </c>
      <c r="F23" s="7">
        <v>3</v>
      </c>
      <c r="G23" s="7">
        <v>9</v>
      </c>
      <c r="H23" s="8" t="s">
        <v>60</v>
      </c>
      <c r="I23" s="7">
        <v>137816</v>
      </c>
    </row>
    <row r="24" spans="1:9" x14ac:dyDescent="0.35">
      <c r="A24" s="7" t="s">
        <v>15</v>
      </c>
      <c r="B24" s="31">
        <v>137773</v>
      </c>
      <c r="C24" s="32" t="s">
        <v>61</v>
      </c>
      <c r="D24" s="8">
        <v>13.23</v>
      </c>
      <c r="E24" s="7">
        <v>4</v>
      </c>
      <c r="F24" s="7">
        <v>6</v>
      </c>
      <c r="G24" s="7">
        <v>24</v>
      </c>
      <c r="H24" s="8" t="s">
        <v>63</v>
      </c>
      <c r="I24" s="7">
        <v>137773</v>
      </c>
    </row>
    <row r="25" spans="1:9" x14ac:dyDescent="0.35">
      <c r="A25" s="7" t="s">
        <v>15</v>
      </c>
      <c r="B25" s="31">
        <v>137821</v>
      </c>
      <c r="C25" s="32" t="s">
        <v>62</v>
      </c>
      <c r="D25" s="8">
        <v>14.45</v>
      </c>
      <c r="E25" s="7">
        <v>1</v>
      </c>
      <c r="F25" s="7">
        <v>12</v>
      </c>
      <c r="G25" s="7">
        <v>12</v>
      </c>
      <c r="H25" s="8" t="s">
        <v>66</v>
      </c>
      <c r="I25" s="7">
        <v>137821</v>
      </c>
    </row>
    <row r="26" spans="1:9" x14ac:dyDescent="0.35">
      <c r="A26" s="7" t="s">
        <v>15</v>
      </c>
      <c r="B26" s="31">
        <v>137822</v>
      </c>
      <c r="C26" s="32" t="s">
        <v>64</v>
      </c>
      <c r="D26" s="8">
        <v>14.45</v>
      </c>
      <c r="E26" s="7">
        <v>1</v>
      </c>
      <c r="F26" s="7">
        <v>12</v>
      </c>
      <c r="G26" s="7">
        <v>12</v>
      </c>
      <c r="H26" s="8" t="s">
        <v>65</v>
      </c>
      <c r="I26" s="7">
        <v>137822</v>
      </c>
    </row>
    <row r="27" spans="1:9" x14ac:dyDescent="0.35">
      <c r="A27" s="7" t="s">
        <v>15</v>
      </c>
      <c r="B27" s="31">
        <v>137825</v>
      </c>
      <c r="C27" s="32" t="s">
        <v>67</v>
      </c>
      <c r="D27" s="8">
        <v>15.7</v>
      </c>
      <c r="E27" s="7">
        <v>3</v>
      </c>
      <c r="F27" s="7">
        <v>6</v>
      </c>
      <c r="G27" s="7">
        <v>18</v>
      </c>
      <c r="H27" s="8" t="s">
        <v>68</v>
      </c>
      <c r="I27" s="7">
        <v>137825</v>
      </c>
    </row>
    <row r="28" spans="1:9" x14ac:dyDescent="0.35">
      <c r="A28" s="7" t="s">
        <v>15</v>
      </c>
      <c r="B28" s="31">
        <v>137828</v>
      </c>
      <c r="C28" s="32" t="s">
        <v>69</v>
      </c>
      <c r="D28" s="8">
        <v>15.93</v>
      </c>
      <c r="E28" s="7">
        <v>1</v>
      </c>
      <c r="F28" s="7">
        <v>24</v>
      </c>
      <c r="G28" s="7">
        <v>24</v>
      </c>
      <c r="H28" s="8" t="s">
        <v>25</v>
      </c>
      <c r="I28" s="7">
        <v>137828</v>
      </c>
    </row>
    <row r="29" spans="1:9" x14ac:dyDescent="0.35">
      <c r="A29" s="7" t="s">
        <v>15</v>
      </c>
      <c r="B29" s="32">
        <v>137831</v>
      </c>
      <c r="C29" s="34" t="s">
        <v>70</v>
      </c>
      <c r="D29" s="8">
        <v>10.8</v>
      </c>
      <c r="E29" s="7">
        <v>2</v>
      </c>
      <c r="F29" s="7">
        <v>6</v>
      </c>
      <c r="G29" s="7">
        <v>12</v>
      </c>
      <c r="H29" s="8" t="s">
        <v>71</v>
      </c>
      <c r="I29" s="32">
        <v>137831</v>
      </c>
    </row>
    <row r="30" spans="1:9" x14ac:dyDescent="0.35">
      <c r="A30" s="7" t="s">
        <v>15</v>
      </c>
      <c r="B30" s="32">
        <v>137857</v>
      </c>
      <c r="C30" s="34" t="s">
        <v>76</v>
      </c>
      <c r="D30" s="8">
        <v>10.8</v>
      </c>
      <c r="E30" s="7">
        <v>2</v>
      </c>
      <c r="F30" s="7">
        <v>6</v>
      </c>
      <c r="G30" s="7">
        <v>12</v>
      </c>
      <c r="H30" s="8" t="s">
        <v>71</v>
      </c>
      <c r="I30" s="32">
        <v>137857</v>
      </c>
    </row>
    <row r="31" spans="1:9" x14ac:dyDescent="0.35">
      <c r="A31" s="7" t="s">
        <v>15</v>
      </c>
      <c r="B31" s="32">
        <v>137841</v>
      </c>
      <c r="C31" s="34" t="s">
        <v>72</v>
      </c>
      <c r="D31" s="8">
        <v>15.66</v>
      </c>
      <c r="E31" s="7">
        <v>4</v>
      </c>
      <c r="F31" s="7">
        <v>6</v>
      </c>
      <c r="G31" s="7">
        <f>E31*F31</f>
        <v>24</v>
      </c>
      <c r="H31" s="8" t="s">
        <v>73</v>
      </c>
      <c r="I31" s="32">
        <v>137841</v>
      </c>
    </row>
    <row r="32" spans="1:9" x14ac:dyDescent="0.35">
      <c r="A32" s="7" t="s">
        <v>15</v>
      </c>
      <c r="B32" s="32">
        <v>137849</v>
      </c>
      <c r="C32" s="34" t="s">
        <v>74</v>
      </c>
      <c r="D32" s="8">
        <v>16.88</v>
      </c>
      <c r="E32" s="7">
        <v>5</v>
      </c>
      <c r="F32" s="7">
        <v>6</v>
      </c>
      <c r="G32" s="7">
        <f>E32*F32</f>
        <v>30</v>
      </c>
      <c r="H32" s="8" t="s">
        <v>75</v>
      </c>
      <c r="I32" s="32">
        <v>137849</v>
      </c>
    </row>
  </sheetData>
  <sheetProtection algorithmName="SHA-512" hashValue="v39LOTNDLXHdUGwDdrAyTPXYeP1V6VlZtu/D8kmF0JSeL7zCSEV77G0cgwwAWMJ+N2BudH95tXINE9Spo3Qqyg==" saltValue="OHIM6w/HYQXeC4ulZMekhw==" spinCount="100000" sheet="1" objects="1" scenarios="1"/>
  <sortState xmlns:xlrd2="http://schemas.microsoft.com/office/spreadsheetml/2017/richdata2" ref="A2:I20">
    <sortCondition ref="B2:B20"/>
  </sortState>
  <conditionalFormatting sqref="B1:B1048576">
    <cfRule type="duplicateValues" dxfId="2" priority="4"/>
  </conditionalFormatting>
  <conditionalFormatting sqref="I29:I30">
    <cfRule type="duplicateValues" dxfId="1" priority="2"/>
  </conditionalFormatting>
  <conditionalFormatting sqref="I31:I32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7E36777937C044B9C0606F4203A822" ma:contentTypeVersion="17" ma:contentTypeDescription="Crie um novo documento." ma:contentTypeScope="" ma:versionID="e8f1969b5ed58292e2223cbd757a22ed">
  <xsd:schema xmlns:xsd="http://www.w3.org/2001/XMLSchema" xmlns:xs="http://www.w3.org/2001/XMLSchema" xmlns:p="http://schemas.microsoft.com/office/2006/metadata/properties" xmlns:ns2="678ea4ab-6d79-4c4a-9249-00b9dd8ede05" xmlns:ns3="415fbf0b-2c17-4f55-b44b-3d347c3202e2" targetNamespace="http://schemas.microsoft.com/office/2006/metadata/properties" ma:root="true" ma:fieldsID="263febc9bd4f7dddf38bbea0e5bda5bc" ns2:_="" ns3:_="">
    <xsd:import namespace="678ea4ab-6d79-4c4a-9249-00b9dd8ede05"/>
    <xsd:import namespace="415fbf0b-2c17-4f55-b44b-3d347c3202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8ea4ab-6d79-4c4a-9249-00b9dd8ede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ffcd9bb7-a8d1-4b68-8119-1ec0981172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5fbf0b-2c17-4f55-b44b-3d347c3202e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8c5e840-59c4-437a-b072-f783204c7812}" ma:internalName="TaxCatchAll" ma:showField="CatchAllData" ma:web="415fbf0b-2c17-4f55-b44b-3d347c3202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678ea4ab-6d79-4c4a-9249-00b9dd8ede05" xsi:nil="true"/>
    <SharedWithUsers xmlns="415fbf0b-2c17-4f55-b44b-3d347c3202e2">
      <UserInfo>
        <DisplayName>Maécio Silva</DisplayName>
        <AccountId>103</AccountId>
        <AccountType/>
      </UserInfo>
    </SharedWithUsers>
    <lcf76f155ced4ddcb4097134ff3c332f xmlns="678ea4ab-6d79-4c4a-9249-00b9dd8ede05">
      <Terms xmlns="http://schemas.microsoft.com/office/infopath/2007/PartnerControls"/>
    </lcf76f155ced4ddcb4097134ff3c332f>
    <TaxCatchAll xmlns="415fbf0b-2c17-4f55-b44b-3d347c3202e2" xsi:nil="true"/>
  </documentManagement>
</p:properties>
</file>

<file path=customXml/itemProps1.xml><?xml version="1.0" encoding="utf-8"?>
<ds:datastoreItem xmlns:ds="http://schemas.openxmlformats.org/officeDocument/2006/customXml" ds:itemID="{2D6D8C37-D372-40E2-8BFB-82FF819D31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8ea4ab-6d79-4c4a-9249-00b9dd8ede05"/>
    <ds:schemaRef ds:uri="415fbf0b-2c17-4f55-b44b-3d347c3202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CFE95A-2B7A-47A7-AF43-FDB5EB17C3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23C95F-53A6-4096-AC34-1BB762114DCD}">
  <ds:schemaRefs>
    <ds:schemaRef ds:uri="http://schemas.microsoft.com/office/2006/metadata/properties"/>
    <ds:schemaRef ds:uri="http://www.w3.org/2000/xmlns/"/>
    <ds:schemaRef ds:uri="678ea4ab-6d79-4c4a-9249-00b9dd8ede05"/>
    <ds:schemaRef ds:uri="http://www.w3.org/2001/XMLSchema-instance"/>
    <ds:schemaRef ds:uri="415fbf0b-2c17-4f55-b44b-3d347c3202e2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SOLICITAR VACUUM</vt:lpstr>
      <vt:lpstr>BASE UTILIZADA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Claudia Souza</dc:creator>
  <cp:lastModifiedBy>Ana Claudia Souza</cp:lastModifiedBy>
  <cp:lastPrinted>2023-10-31T12:34:18Z</cp:lastPrinted>
  <dcterms:created xsi:type="dcterms:W3CDTF">2022-06-02T14:20:54Z</dcterms:created>
  <dcterms:modified xsi:type="dcterms:W3CDTF">2025-05-07T16:43:27Z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0x010100B67E36777937C044B9C0606F4203A822</vt:lpwstr>
  </property>
</Properties>
</file>